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0_ncr:8100000_{D0805D8E-A5BE-40DC-8763-B964192AB644}" xr6:coauthVersionLast="33" xr6:coauthVersionMax="33" xr10:uidLastSave="{00000000-0000-0000-0000-000000000000}"/>
  <bookViews>
    <workbookView xWindow="0" yWindow="0" windowWidth="17832" windowHeight="9372" activeTab="4" xr2:uid="{00000000-000D-0000-FFFF-FFFF00000000}"/>
  </bookViews>
  <sheets>
    <sheet name="PIVOT TABLES" sheetId="5" r:id="rId1"/>
    <sheet name="Summary Statistics" sheetId="12" r:id="rId2"/>
    <sheet name="NYSE Data" sheetId="1" r:id="rId3"/>
    <sheet name="Profit &amp; Loss Statement" sheetId="2" r:id="rId4"/>
    <sheet name="Forecast Model" sheetId="8" r:id="rId5"/>
  </sheets>
  <definedNames>
    <definedName name="_xlchart.v1.0" hidden="1">'NYSE Data'!$J$2:$J$1711</definedName>
    <definedName name="_xlchart.v1.1" hidden="1">'NYSE Data'!$L$1</definedName>
    <definedName name="_xlchart.v1.2" hidden="1">'NYSE Data'!$L$2:$L$1711</definedName>
    <definedName name="cost_of_goods">'NYSE Data'!$F$2:$F$1711</definedName>
    <definedName name="dash_scenarios">'PIVOT TABLES'!$M$3:$M$5</definedName>
    <definedName name="dash_ticker">'PIVOT TABLES'!$H$12:$H$441</definedName>
    <definedName name="dash_year">'PIVOT TABLES'!$I$11:$L$11</definedName>
    <definedName name="other_items">'NYSE Data'!$I$2:$I$1711</definedName>
    <definedName name="research_and_development">'NYSE Data'!$H$2:$H$1711</definedName>
    <definedName name="sales_general_admin">'NYSE Data'!$G$2:$G$1711</definedName>
    <definedName name="scenarios">'PIVOT TABLES'!$D$5:$D$7</definedName>
    <definedName name="tickers">'NYSE Data'!$B$2:$B$1711</definedName>
    <definedName name="total_revenue">'NYSE Data'!$E$2:$E$1711</definedName>
    <definedName name="Years">'NYSE Data'!$C$2:$C$1711</definedName>
  </definedNames>
  <calcPr calcId="162913"/>
  <pivotCaches>
    <pivotCache cacheId="0" r:id="rId6"/>
    <pivotCache cacheId="1" r:id="rId7"/>
    <pivotCache cacheId="2" r:id="rId8"/>
  </pivotCaches>
</workbook>
</file>

<file path=xl/calcChain.xml><?xml version="1.0" encoding="utf-8"?>
<calcChain xmlns="http://schemas.openxmlformats.org/spreadsheetml/2006/main">
  <c r="J30" i="8" l="1"/>
  <c r="I31" i="8"/>
  <c r="I21" i="8"/>
  <c r="J42" i="8" l="1"/>
  <c r="J40" i="8"/>
  <c r="J37" i="8"/>
  <c r="J35" i="8"/>
  <c r="I40" i="8"/>
  <c r="I42" i="8"/>
  <c r="I41" i="8"/>
  <c r="J41" i="8" s="1"/>
  <c r="I32" i="8"/>
  <c r="I35" i="8"/>
  <c r="I37" i="8"/>
  <c r="J31" i="8"/>
  <c r="J32" i="8" s="1"/>
  <c r="J20" i="8" s="1"/>
  <c r="J36" i="8"/>
  <c r="I36" i="8"/>
  <c r="G20" i="8"/>
  <c r="F20" i="8"/>
  <c r="F21" i="8"/>
  <c r="I30" i="8" l="1"/>
  <c r="L16" i="12"/>
  <c r="N16" i="12"/>
  <c r="M16" i="12"/>
  <c r="N15" i="12"/>
  <c r="M15" i="12"/>
  <c r="L15" i="12"/>
  <c r="N14" i="12"/>
  <c r="M14" i="12"/>
  <c r="L14" i="12"/>
  <c r="N13" i="12"/>
  <c r="M13" i="12"/>
  <c r="L13" i="12"/>
  <c r="N12" i="12"/>
  <c r="M12" i="12"/>
  <c r="L12" i="12"/>
  <c r="N11" i="12"/>
  <c r="M11" i="12"/>
  <c r="L11" i="12"/>
  <c r="N10" i="12"/>
  <c r="M10" i="12"/>
  <c r="L10" i="12"/>
  <c r="N9" i="12"/>
  <c r="M9" i="12"/>
  <c r="L9" i="12"/>
  <c r="N8" i="12"/>
  <c r="M8" i="12"/>
  <c r="L8" i="12"/>
  <c r="M7" i="12"/>
  <c r="N7" i="12" l="1"/>
  <c r="L7" i="12"/>
  <c r="N6" i="12"/>
  <c r="M6" i="12"/>
  <c r="L6" i="12"/>
  <c r="K16" i="12" l="1"/>
  <c r="K15" i="12"/>
  <c r="K14" i="12"/>
  <c r="K13" i="12"/>
  <c r="K12" i="12"/>
  <c r="K11" i="12"/>
  <c r="K10" i="12"/>
  <c r="K9" i="12"/>
  <c r="K8" i="12"/>
  <c r="K7" i="12"/>
  <c r="G422" i="12"/>
  <c r="G7" i="12" l="1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6" i="1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K6" i="12" l="1"/>
  <c r="F8" i="8" a="1"/>
  <c r="F8" i="8" s="1"/>
  <c r="H12" i="8" l="1" a="1"/>
  <c r="H12" i="8" s="1"/>
  <c r="G12" i="8" a="1"/>
  <c r="G12" i="8" s="1"/>
  <c r="F12" i="8" a="1"/>
  <c r="F12" i="8" s="1"/>
  <c r="E12" i="8" a="1"/>
  <c r="E12" i="8" s="1"/>
  <c r="H11" i="8" a="1"/>
  <c r="H11" i="8" s="1"/>
  <c r="G11" i="8" a="1"/>
  <c r="G11" i="8" s="1"/>
  <c r="F11" i="8" a="1"/>
  <c r="F11" i="8" s="1"/>
  <c r="E11" i="8" a="1"/>
  <c r="E11" i="8" s="1"/>
  <c r="H10" i="8" a="1"/>
  <c r="H10" i="8" s="1"/>
  <c r="G10" i="8" a="1"/>
  <c r="G10" i="8" s="1"/>
  <c r="F10" i="8" a="1"/>
  <c r="F10" i="8" s="1"/>
  <c r="F13" i="8" s="1"/>
  <c r="E10" i="8" a="1"/>
  <c r="E10" i="8" s="1"/>
  <c r="H8" i="8" a="1"/>
  <c r="H8" i="8" s="1"/>
  <c r="G8" i="8" a="1"/>
  <c r="G8" i="8" s="1"/>
  <c r="E8" i="8" a="1"/>
  <c r="E8" i="8" s="1"/>
  <c r="H7" i="8" a="1"/>
  <c r="H7" i="8" s="1"/>
  <c r="G7" i="8" a="1"/>
  <c r="G7" i="8" s="1"/>
  <c r="F7" i="8" a="1"/>
  <c r="F7" i="8" s="1"/>
  <c r="E7" i="8" a="1"/>
  <c r="E7" i="8" s="1"/>
  <c r="E9" i="8" l="1"/>
  <c r="G13" i="8"/>
  <c r="E13" i="8"/>
  <c r="E14" i="8" s="1"/>
  <c r="E22" i="8" s="1"/>
  <c r="F9" i="8"/>
  <c r="F14" i="8" s="1"/>
  <c r="F22" i="8" s="1"/>
  <c r="G9" i="8"/>
  <c r="G21" i="8"/>
  <c r="H9" i="8"/>
  <c r="H20" i="8"/>
  <c r="H21" i="8"/>
  <c r="E21" i="8"/>
  <c r="H13" i="8"/>
  <c r="H12" i="2" a="1"/>
  <c r="H12" i="2" s="1"/>
  <c r="G12" i="2" a="1"/>
  <c r="G12" i="2" s="1"/>
  <c r="F12" i="2" a="1"/>
  <c r="F12" i="2" s="1"/>
  <c r="E12" i="2" a="1"/>
  <c r="E12" i="2" s="1"/>
  <c r="H11" i="2" a="1"/>
  <c r="H11" i="2" s="1"/>
  <c r="G11" i="2" a="1"/>
  <c r="G11" i="2" s="1"/>
  <c r="F11" i="2" a="1"/>
  <c r="F11" i="2" s="1"/>
  <c r="E11" i="2" a="1"/>
  <c r="E11" i="2" s="1"/>
  <c r="H10" i="2" a="1"/>
  <c r="H10" i="2" s="1"/>
  <c r="H13" i="2" s="1"/>
  <c r="G10" i="2" a="1"/>
  <c r="G10" i="2" s="1"/>
  <c r="G13" i="2" s="1"/>
  <c r="F10" i="2" a="1"/>
  <c r="F10" i="2" s="1"/>
  <c r="F13" i="2" l="1"/>
  <c r="G14" i="8"/>
  <c r="G22" i="8" s="1"/>
  <c r="J21" i="8"/>
  <c r="H14" i="8"/>
  <c r="H22" i="8" s="1"/>
  <c r="I20" i="8"/>
  <c r="I7" i="8" s="1"/>
  <c r="F7" i="2" a="1"/>
  <c r="F7" i="2" s="1"/>
  <c r="E10" i="2" a="1"/>
  <c r="E10" i="2" s="1"/>
  <c r="E13" i="2" s="1"/>
  <c r="E8" i="2" a="1"/>
  <c r="E8" i="2" s="1"/>
  <c r="H8" i="2" a="1"/>
  <c r="H8" i="2" s="1"/>
  <c r="G8" i="2" a="1"/>
  <c r="G8" i="2" s="1"/>
  <c r="F8" i="2" a="1"/>
  <c r="F8" i="2" s="1"/>
  <c r="E7" i="2" a="1"/>
  <c r="E7" i="2" s="1"/>
  <c r="H7" i="2" a="1"/>
  <c r="H7" i="2" s="1"/>
  <c r="G7" i="2" a="1"/>
  <c r="G7" i="2" s="1"/>
  <c r="I9" i="8" l="1"/>
  <c r="J7" i="8"/>
  <c r="J22" i="8"/>
  <c r="I22" i="8"/>
  <c r="I14" i="8" s="1"/>
  <c r="E9" i="2"/>
  <c r="E14" i="2" s="1"/>
  <c r="H9" i="2"/>
  <c r="H14" i="2" s="1"/>
  <c r="G9" i="2"/>
  <c r="G14" i="2" s="1"/>
  <c r="F9" i="2"/>
  <c r="F14" i="2" s="1"/>
  <c r="J9" i="8" l="1"/>
  <c r="J14" i="8"/>
</calcChain>
</file>

<file path=xl/sharedStrings.xml><?xml version="1.0" encoding="utf-8"?>
<sst xmlns="http://schemas.openxmlformats.org/spreadsheetml/2006/main" count="8257" uniqueCount="613">
  <si>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</si>
  <si>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</si>
  <si>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</si>
  <si>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</si>
  <si>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</si>
  <si>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</si>
  <si>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</si>
  <si>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</si>
  <si>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</si>
  <si>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</si>
  <si>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</si>
  <si>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</si>
  <si>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</si>
  <si>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</si>
  <si>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</si>
  <si>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</si>
  <si>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</si>
  <si>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</si>
  <si>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</si>
  <si>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</si>
  <si>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</si>
  <si>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</si>
  <si>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</si>
  <si>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</si>
  <si>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</si>
  <si>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</si>
  <si>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</si>
  <si>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</si>
  <si>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</si>
  <si>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</si>
  <si>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</si>
  <si>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</si>
  <si>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</si>
  <si>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</si>
  <si>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</si>
  <si>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</si>
  <si>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</si>
  <si>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</si>
  <si>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</si>
  <si>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</si>
  <si>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</si>
  <si>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</si>
  <si>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</si>
  <si>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</si>
  <si>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</si>
  <si>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</si>
  <si>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</si>
  <si>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</si>
  <si>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</si>
  <si>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</si>
  <si>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</si>
  <si>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</si>
  <si>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</si>
  <si>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</si>
  <si>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</si>
  <si>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</si>
  <si>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</si>
  <si>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</si>
  <si>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</si>
  <si>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</si>
  <si>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</si>
  <si>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</si>
  <si>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</si>
  <si>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</si>
  <si>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</si>
  <si>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</si>
  <si>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</si>
  <si>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</si>
  <si>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</si>
  <si>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</si>
  <si>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</si>
  <si>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</si>
  <si>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</si>
  <si>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</si>
  <si>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</si>
  <si>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</si>
  <si>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</si>
  <si>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</si>
  <si>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</si>
  <si>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</si>
  <si>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</si>
  <si>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</si>
  <si>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</si>
  <si>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</si>
  <si>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</si>
  <si>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</si>
  <si>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</si>
  <si>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</si>
  <si>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</si>
  <si>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</si>
  <si>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</si>
  <si>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</si>
  <si>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</si>
  <si>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</si>
  <si>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</si>
  <si>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</si>
  <si>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</si>
  <si>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</si>
  <si>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</si>
  <si>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</si>
  <si>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</si>
  <si>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</si>
  <si>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</si>
  <si>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</si>
  <si>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</si>
  <si>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</si>
  <si>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</si>
  <si>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</si>
  <si>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</si>
  <si>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</si>
  <si>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</si>
  <si>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</si>
  <si>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</si>
  <si>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</si>
  <si>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</si>
  <si>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</si>
  <si>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</si>
  <si>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</si>
  <si>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</si>
  <si>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</si>
  <si>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</si>
  <si>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</si>
  <si>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</si>
  <si>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</si>
  <si>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</si>
  <si>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</si>
  <si>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</si>
  <si>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</si>
  <si>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</si>
  <si>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</si>
  <si>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</si>
  <si>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</si>
  <si>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</si>
  <si>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</si>
  <si>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</si>
  <si>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</si>
  <si>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</si>
  <si>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</si>
  <si>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</si>
  <si>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</si>
  <si>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</si>
  <si>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</si>
  <si>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</si>
  <si>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</si>
  <si>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</si>
  <si>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</si>
  <si>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</si>
  <si>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</si>
  <si>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</si>
  <si>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</si>
  <si>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</si>
  <si>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</si>
  <si>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</si>
  <si>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</si>
  <si>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</si>
  <si>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</si>
  <si>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</si>
  <si>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</si>
  <si>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</si>
  <si>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</si>
  <si>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</si>
  <si>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</si>
  <si>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</si>
  <si>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</si>
  <si>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</si>
  <si>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</si>
  <si>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</si>
  <si>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</si>
  <si>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</si>
  <si>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</si>
  <si>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</si>
  <si>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</si>
  <si>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</si>
  <si>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</si>
  <si>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</si>
  <si>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</si>
  <si>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</si>
  <si>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</si>
  <si>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</si>
  <si>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</si>
  <si>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</si>
  <si>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</si>
  <si>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</si>
  <si>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</si>
  <si>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</si>
  <si>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</si>
  <si>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</si>
  <si>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</si>
  <si>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</si>
  <si>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</si>
  <si>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</si>
  <si>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</si>
  <si>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</si>
  <si>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</si>
  <si>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</si>
  <si>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</si>
  <si>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</si>
  <si>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</si>
  <si>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</si>
  <si>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</si>
  <si>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</si>
  <si>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</si>
  <si>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</si>
  <si>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</si>
  <si>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</si>
  <si>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</si>
  <si>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</si>
  <si>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</si>
  <si>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</si>
  <si>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</si>
  <si>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</si>
  <si>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</si>
  <si>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</si>
  <si>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</si>
  <si>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</si>
  <si>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</si>
  <si>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</si>
  <si>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</si>
  <si>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</si>
  <si>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</si>
  <si>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</si>
  <si>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</si>
  <si>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</si>
  <si>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</si>
  <si>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</si>
  <si>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</si>
  <si>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</si>
  <si>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</si>
  <si>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</si>
  <si>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</si>
  <si>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</si>
  <si>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</si>
  <si>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</si>
  <si>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</si>
  <si>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</si>
  <si>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</si>
  <si>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</si>
  <si>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</si>
  <si>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</si>
  <si>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</si>
  <si>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</si>
  <si>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</si>
  <si>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</si>
  <si>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</si>
  <si>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</si>
  <si>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</si>
  <si>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</si>
  <si>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</si>
  <si>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</si>
  <si>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</si>
  <si>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</si>
  <si>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</si>
  <si>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</si>
  <si>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</si>
  <si>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</si>
  <si>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</si>
  <si>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</si>
  <si>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</si>
  <si>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</si>
  <si>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</si>
  <si>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</si>
  <si>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</si>
  <si>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</si>
  <si>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</si>
  <si>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</si>
  <si>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</si>
  <si>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</si>
  <si>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</si>
  <si>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</si>
  <si>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</si>
  <si>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</si>
  <si>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</si>
  <si>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</si>
  <si>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</si>
  <si>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</si>
  <si>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</si>
  <si>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</si>
  <si>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</si>
  <si>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</si>
  <si>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</si>
  <si>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</si>
  <si>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</si>
  <si>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</si>
  <si>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</si>
  <si>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</si>
  <si>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</si>
  <si>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</si>
  <si>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</si>
  <si>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</si>
  <si>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</si>
  <si>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</si>
  <si>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</si>
  <si>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</si>
  <si>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</si>
  <si>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</si>
  <si>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</si>
  <si>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</si>
  <si>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</si>
  <si>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</si>
  <si>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</si>
  <si>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</si>
  <si>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</si>
  <si>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</si>
  <si>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</si>
  <si>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</si>
  <si>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</si>
  <si>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</si>
  <si>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</si>
  <si>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</si>
  <si>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</si>
  <si>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</si>
  <si>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</si>
  <si>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</si>
  <si>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</si>
  <si>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</si>
  <si>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</si>
  <si>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</si>
  <si>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</si>
  <si>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</si>
  <si>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</si>
  <si>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</si>
  <si>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</si>
  <si>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</si>
  <si>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</si>
  <si>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</si>
  <si>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</si>
  <si>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</si>
  <si>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</si>
  <si>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</si>
  <si>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</si>
  <si>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</si>
  <si>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</si>
  <si>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</si>
  <si>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</si>
  <si>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</si>
  <si>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</si>
  <si>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</si>
  <si>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</si>
  <si>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</si>
  <si>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</si>
  <si>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</si>
  <si>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</si>
  <si>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</si>
  <si>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</si>
  <si>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</si>
  <si>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</si>
  <si>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</si>
  <si>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</si>
  <si>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</si>
  <si>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</si>
  <si>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</si>
  <si>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</si>
  <si>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</si>
  <si>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</si>
  <si>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</si>
  <si>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</si>
  <si>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</si>
  <si>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</si>
  <si>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</si>
  <si>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</si>
  <si>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</si>
  <si>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</si>
  <si>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</si>
  <si>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</si>
  <si>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</si>
  <si>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</si>
  <si>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</si>
  <si>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</si>
  <si>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</si>
  <si>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</si>
  <si>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</si>
  <si>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</si>
  <si>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</si>
  <si>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</si>
  <si>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</si>
  <si>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</si>
  <si>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</si>
  <si>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</si>
  <si>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</si>
  <si>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</si>
  <si>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</si>
  <si>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</si>
  <si>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</si>
  <si>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</si>
  <si>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</si>
  <si>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</si>
  <si>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</si>
  <si>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</si>
  <si>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</si>
  <si>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</si>
  <si>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</si>
  <si>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</si>
  <si>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</si>
  <si>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</si>
  <si>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</si>
  <si>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</si>
  <si>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</si>
  <si>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</si>
  <si>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</si>
  <si>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</si>
  <si>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</si>
  <si>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</si>
  <si>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</si>
  <si>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</si>
  <si>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</si>
  <si>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</si>
  <si>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</si>
  <si>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</si>
  <si>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</si>
  <si>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</si>
  <si>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</si>
  <si>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</si>
  <si>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</si>
  <si>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</si>
  <si>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</si>
  <si>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</si>
  <si>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</si>
  <si>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</si>
  <si>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</si>
  <si>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</si>
  <si>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</si>
  <si>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</si>
  <si>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</si>
  <si>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</si>
  <si>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</si>
  <si>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</si>
  <si>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</si>
  <si>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</si>
  <si>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</si>
  <si>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</si>
  <si>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</si>
  <si>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</si>
  <si>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</si>
  <si>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</si>
  <si>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</si>
  <si>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</si>
  <si>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</si>
  <si>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</si>
  <si>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</si>
  <si>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</si>
  <si>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</si>
  <si>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</si>
  <si>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</si>
  <si>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</si>
  <si>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</si>
  <si>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</si>
  <si>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</si>
  <si>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</si>
  <si>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</si>
  <si>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</si>
  <si>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</si>
  <si>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</si>
  <si>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</si>
  <si>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</si>
  <si>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</si>
  <si>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</si>
  <si>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</si>
  <si>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</si>
  <si>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</si>
  <si>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</si>
  <si>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</si>
  <si>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</si>
  <si>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</si>
  <si>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</si>
  <si>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</si>
  <si>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</si>
  <si>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</si>
  <si>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</si>
  <si>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</si>
  <si>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</si>
  <si>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</si>
  <si>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</si>
  <si>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</si>
  <si>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</si>
  <si>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</si>
  <si>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</si>
  <si>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</si>
  <si>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</si>
  <si>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</si>
  <si>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</si>
  <si>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</si>
  <si>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</si>
  <si>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</si>
  <si>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</si>
  <si>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</si>
  <si>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</si>
  <si>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</si>
  <si>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</si>
  <si>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</si>
  <si>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</si>
  <si>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</si>
  <si>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</si>
  <si>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</si>
  <si>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</si>
  <si>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</si>
  <si>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</si>
  <si>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</si>
  <si>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</si>
  <si>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</si>
  <si>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</si>
  <si>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</si>
  <si>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</si>
  <si>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</si>
  <si>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</si>
  <si>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</si>
  <si>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</si>
  <si>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</si>
  <si>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</si>
  <si>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</si>
  <si>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</si>
  <si>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</si>
  <si>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</si>
  <si>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</si>
  <si>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</si>
  <si>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</si>
  <si>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</si>
  <si>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</si>
  <si>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</si>
  <si>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</si>
  <si>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</si>
  <si>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</si>
  <si>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</si>
  <si>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</si>
  <si>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</si>
  <si>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</si>
  <si>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</si>
  <si>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</si>
  <si>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</si>
  <si>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</si>
  <si>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</si>
  <si>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</si>
  <si>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</si>
  <si>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</si>
  <si>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</si>
  <si>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</si>
  <si>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</si>
  <si>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</si>
  <si>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</si>
  <si>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</si>
  <si>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</si>
  <si>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</si>
  <si>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</si>
  <si>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</si>
  <si>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</si>
  <si>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</si>
  <si>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</si>
  <si>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</si>
  <si>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</si>
  <si>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</si>
  <si>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</si>
  <si>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</si>
  <si>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</si>
  <si>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</si>
  <si>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</si>
  <si>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</si>
  <si>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</si>
  <si>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</si>
  <si>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</si>
  <si>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</si>
  <si>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</si>
  <si>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</si>
  <si>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</si>
  <si>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</si>
  <si>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</si>
  <si>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</si>
  <si>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</si>
  <si>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</si>
  <si>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</si>
  <si>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</si>
  <si>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</si>
  <si>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</si>
  <si>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</si>
  <si>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</si>
  <si>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</si>
  <si>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</si>
  <si>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</si>
  <si>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</si>
  <si>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PROFIT &amp; LOSS STATEMENT</t>
  </si>
  <si>
    <t>HISTORICAL DATA</t>
  </si>
  <si>
    <t>YEAR 1</t>
  </si>
  <si>
    <t>YEAR 2</t>
  </si>
  <si>
    <t>YEAR 3</t>
  </si>
  <si>
    <t>YEAR 4</t>
  </si>
  <si>
    <t>Total Revenue</t>
  </si>
  <si>
    <t>Cost of Goods Sold</t>
  </si>
  <si>
    <t>Gross Profit</t>
  </si>
  <si>
    <t>Sales, General and Admin</t>
  </si>
  <si>
    <t xml:space="preserve">Research and Development </t>
  </si>
  <si>
    <t xml:space="preserve">Other Operating Items </t>
  </si>
  <si>
    <t>Total Operating Expenses</t>
  </si>
  <si>
    <t>Operating Income</t>
  </si>
  <si>
    <t>OPERATING STATISTICS</t>
  </si>
  <si>
    <t>FORECAST</t>
  </si>
  <si>
    <t>YEAR 5</t>
  </si>
  <si>
    <t>YEAR 6</t>
  </si>
  <si>
    <t>Operating Margin</t>
  </si>
  <si>
    <t>Gross Margin</t>
  </si>
  <si>
    <t>SCENARIOS</t>
  </si>
  <si>
    <t>Revenue Growth(%)</t>
  </si>
  <si>
    <t>Strong Case</t>
  </si>
  <si>
    <t>Base Case</t>
  </si>
  <si>
    <t>Weak Case</t>
  </si>
  <si>
    <t>Column Labels</t>
  </si>
  <si>
    <t>ASSUMPTIONS</t>
  </si>
  <si>
    <t>EBIT</t>
  </si>
  <si>
    <t>(blank)</t>
  </si>
  <si>
    <t>Sum of EBIT</t>
  </si>
  <si>
    <t>MEAN EBIT</t>
  </si>
  <si>
    <t xml:space="preserve">TOTAL EBIT </t>
  </si>
  <si>
    <t>MEDIAN EBIT</t>
  </si>
  <si>
    <t>RANGE EBIT</t>
  </si>
  <si>
    <t>GICS SECTOR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</si>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</sst>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  <xf numFmtId="0" fontId="0" fillId="0" borderId="13" xfId="0" applyBorder="1"/>
    <xf numFmtId="0" fontId="0" fillId="0" borderId="0" xfId="0" applyBorder="1"/>
    <xf numFmtId="0" fontId="16" fillId="0" borderId="0" xfId="0" applyFont="1" applyBorder="1" applyAlignment="1"/>
    <xf numFmtId="0" fontId="16" fillId="35" borderId="0" xfId="0" applyFont="1" applyFill="1" applyBorder="1"/>
    <xf numFmtId="0" fontId="0" fillId="0" borderId="14" xfId="0" applyBorder="1"/>
    <xf numFmtId="0" fontId="0" fillId="0" borderId="16" xfId="0" applyBorder="1"/>
    <xf numFmtId="0" fontId="16" fillId="35" borderId="20" xfId="0" applyFont="1" applyFill="1" applyBorder="1"/>
    <xf numFmtId="0" fontId="16" fillId="35" borderId="21" xfId="0" applyFont="1" applyFill="1" applyBorder="1"/>
    <xf numFmtId="0" fontId="0" fillId="0" borderId="20" xfId="0" applyBorder="1"/>
    <xf numFmtId="0" fontId="0" fillId="0" borderId="21" xfId="0" applyBorder="1"/>
    <xf numFmtId="9" fontId="0" fillId="0" borderId="0" xfId="42" applyFont="1" applyBorder="1"/>
    <xf numFmtId="2" fontId="0" fillId="0" borderId="0" xfId="0" applyNumberFormat="1" applyBorder="1"/>
    <xf numFmtId="2" fontId="0" fillId="0" borderId="16" xfId="0" applyNumberFormat="1" applyBorder="1"/>
    <xf numFmtId="0" fontId="0" fillId="0" borderId="11" xfId="0" applyBorder="1"/>
    <xf numFmtId="9" fontId="0" fillId="0" borderId="0" xfId="0" applyNumberFormat="1" applyBorder="1"/>
    <xf numFmtId="9" fontId="0" fillId="0" borderId="14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42" applyNumberFormat="1" applyFont="1" applyBorder="1"/>
    <xf numFmtId="2" fontId="0" fillId="0" borderId="14" xfId="0" applyNumberFormat="1" applyBorder="1"/>
    <xf numFmtId="9" fontId="0" fillId="0" borderId="16" xfId="42" applyFont="1" applyBorder="1"/>
    <xf numFmtId="9" fontId="0" fillId="0" borderId="11" xfId="42" applyFont="1" applyBorder="1"/>
    <xf numFmtId="0" fontId="16" fillId="0" borderId="13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9" fontId="0" fillId="0" borderId="17" xfId="42" applyFont="1" applyBorder="1"/>
    <xf numFmtId="0" fontId="16" fillId="0" borderId="13" xfId="0" applyFont="1" applyBorder="1" applyAlignment="1"/>
    <xf numFmtId="2" fontId="0" fillId="0" borderId="17" xfId="0" applyNumberFormat="1" applyBorder="1"/>
    <xf numFmtId="0" fontId="16" fillId="38" borderId="10" xfId="0" applyFont="1" applyFill="1" applyBorder="1" applyAlignment="1">
      <alignment vertical="center"/>
    </xf>
    <xf numFmtId="0" fontId="16" fillId="38" borderId="11" xfId="0" applyFont="1" applyFill="1" applyBorder="1" applyAlignment="1">
      <alignment vertical="center"/>
    </xf>
    <xf numFmtId="0" fontId="16" fillId="38" borderId="12" xfId="0" applyFont="1" applyFill="1" applyBorder="1" applyAlignment="1">
      <alignment vertical="center"/>
    </xf>
    <xf numFmtId="0" fontId="16" fillId="38" borderId="13" xfId="0" applyFont="1" applyFill="1" applyBorder="1" applyAlignment="1">
      <alignment vertical="center"/>
    </xf>
    <xf numFmtId="0" fontId="16" fillId="38" borderId="0" xfId="0" applyFont="1" applyFill="1" applyBorder="1" applyAlignment="1">
      <alignment vertical="center"/>
    </xf>
    <xf numFmtId="0" fontId="16" fillId="38" borderId="14" xfId="0" applyFont="1" applyFill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9" fontId="0" fillId="0" borderId="0" xfId="42" applyFont="1" applyFill="1" applyBorder="1"/>
    <xf numFmtId="2" fontId="0" fillId="0" borderId="0" xfId="0" applyNumberFormat="1" applyFill="1" applyBorder="1"/>
    <xf numFmtId="0" fontId="16" fillId="0" borderId="0" xfId="0" applyFont="1" applyFill="1" applyBorder="1" applyAlignment="1">
      <alignment vertical="center"/>
    </xf>
    <xf numFmtId="9" fontId="0" fillId="0" borderId="0" xfId="0" applyNumberFormat="1" applyFill="1" applyBorder="1"/>
    <xf numFmtId="0" fontId="16" fillId="0" borderId="0" xfId="0" applyFont="1" applyFill="1" applyBorder="1" applyAlignment="1"/>
    <xf numFmtId="2" fontId="0" fillId="0" borderId="0" xfId="42" applyNumberFormat="1" applyFont="1" applyFill="1" applyBorder="1"/>
    <xf numFmtId="0" fontId="0" fillId="0" borderId="0" xfId="0" applyFill="1" applyBorder="1" applyAlignment="1"/>
    <xf numFmtId="0" fontId="16" fillId="0" borderId="0" xfId="0" applyFont="1" applyFill="1" applyBorder="1"/>
    <xf numFmtId="0" fontId="0" fillId="0" borderId="0" xfId="0" applyAlignment="1">
      <alignment horizontal="center"/>
    </xf>
    <xf numFmtId="0" fontId="16" fillId="39" borderId="24" xfId="0" applyFont="1" applyFill="1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9" fontId="0" fillId="0" borderId="12" xfId="42" applyFont="1" applyBorder="1"/>
    <xf numFmtId="9" fontId="0" fillId="0" borderId="21" xfId="42" applyFont="1" applyBorder="1"/>
    <xf numFmtId="9" fontId="0" fillId="0" borderId="20" xfId="42" applyFont="1" applyBorder="1"/>
    <xf numFmtId="2" fontId="0" fillId="0" borderId="20" xfId="42" applyNumberFormat="1" applyFont="1" applyBorder="1"/>
    <xf numFmtId="2" fontId="0" fillId="0" borderId="21" xfId="42" applyNumberFormat="1" applyFont="1" applyBorder="1"/>
    <xf numFmtId="2" fontId="0" fillId="0" borderId="22" xfId="42" applyNumberFormat="1" applyFont="1" applyBorder="1"/>
    <xf numFmtId="2" fontId="0" fillId="0" borderId="23" xfId="0" applyNumberFormat="1" applyBorder="1"/>
    <xf numFmtId="0" fontId="0" fillId="0" borderId="20" xfId="0" applyBorder="1" applyAlignment="1">
      <alignment horizontal="left"/>
    </xf>
    <xf numFmtId="0" fontId="0" fillId="40" borderId="20" xfId="0" applyFill="1" applyBorder="1" applyAlignment="1">
      <alignment horizontal="left"/>
    </xf>
    <xf numFmtId="0" fontId="0" fillId="40" borderId="21" xfId="0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35" borderId="10" xfId="0" applyFont="1" applyFill="1" applyBorder="1"/>
    <xf numFmtId="0" fontId="16" fillId="35" borderId="11" xfId="0" applyFont="1" applyFill="1" applyBorder="1"/>
    <xf numFmtId="0" fontId="16" fillId="35" borderId="27" xfId="0" applyFont="1" applyFill="1" applyBorder="1"/>
    <xf numFmtId="0" fontId="19" fillId="0" borderId="13" xfId="0" applyFont="1" applyBorder="1"/>
    <xf numFmtId="0" fontId="19" fillId="0" borderId="0" xfId="0" applyFont="1" applyBorder="1"/>
    <xf numFmtId="0" fontId="19" fillId="0" borderId="21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21" xfId="0" applyFont="1" applyBorder="1"/>
    <xf numFmtId="0" fontId="21" fillId="0" borderId="28" xfId="0" applyFont="1" applyBorder="1"/>
    <xf numFmtId="0" fontId="21" fillId="0" borderId="26" xfId="0" applyFont="1" applyBorder="1"/>
    <xf numFmtId="0" fontId="21" fillId="0" borderId="23" xfId="0" applyFont="1" applyBorder="1"/>
    <xf numFmtId="0" fontId="0" fillId="0" borderId="0" xfId="0" applyAlignment="1">
      <alignment horizontal="left" indent="1"/>
    </xf>
    <xf numFmtId="0" fontId="0" fillId="0" borderId="20" xfId="0" applyBorder="1" applyAlignment="1">
      <alignment horizontal="left"/>
    </xf>
    <xf numFmtId="0" fontId="16" fillId="0" borderId="18" xfId="0" applyFont="1" applyBorder="1"/>
    <xf numFmtId="0" fontId="16" fillId="0" borderId="25" xfId="0" applyFont="1" applyBorder="1"/>
    <xf numFmtId="0" fontId="16" fillId="0" borderId="19" xfId="0" applyFont="1" applyBorder="1"/>
    <xf numFmtId="44" fontId="0" fillId="0" borderId="0" xfId="43" pivotButton="1" applyFont="1"/>
    <xf numFmtId="44" fontId="0" fillId="0" borderId="0" xfId="43" applyFont="1"/>
    <xf numFmtId="44" fontId="16" fillId="0" borderId="0" xfId="43" applyFont="1"/>
    <xf numFmtId="44" fontId="0" fillId="0" borderId="0" xfId="43" applyFont="1" applyBorder="1"/>
    <xf numFmtId="44" fontId="0" fillId="0" borderId="21" xfId="43" applyFont="1" applyBorder="1"/>
    <xf numFmtId="44" fontId="0" fillId="0" borderId="26" xfId="43" applyFont="1" applyBorder="1"/>
    <xf numFmtId="44" fontId="0" fillId="0" borderId="23" xfId="43" applyFont="1" applyBorder="1"/>
    <xf numFmtId="0" fontId="16" fillId="33" borderId="18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6" borderId="0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6" fillId="0" borderId="26" xfId="0" applyFont="1" applyBorder="1" applyAlignment="1">
      <alignment horizontal="left"/>
    </xf>
    <xf numFmtId="0" fontId="16" fillId="0" borderId="2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18" fillId="0" borderId="13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37" borderId="10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  <xf numFmtId="0" fontId="16" fillId="37" borderId="12" xfId="0" applyFont="1" applyFill="1" applyBorder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16" fillId="37" borderId="0" xfId="0" applyFont="1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MEDIAN</a:t>
            </a:r>
            <a:r>
              <a:rPr lang="en-US" sz="1200" baseline="0"/>
              <a:t> EBIT FOR EACH GICS SECTOR AFTER THE FIRST FOUR YEARS</a:t>
            </a:r>
            <a:endParaRPr lang="en-US" sz="1200"/>
          </a:p>
        </c:rich>
      </c:tx>
      <c:layout>
        <c:manualLayout>
          <c:xMode val="edge"/>
          <c:yMode val="edge"/>
          <c:x val="0.21750661597309698"/>
          <c:y val="1.6913739705536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2503127799738101"/>
          <c:y val="0.10373427405097162"/>
          <c:w val="0.74353517094482358"/>
          <c:h val="0.5781646727912752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'Summary Statistics'!$L$5</c:f>
              <c:strCache>
                <c:ptCount val="1"/>
                <c:pt idx="0">
                  <c:v>MEDIAN EBIT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'Summary Statistics'!$J$6:$J$16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Statistics'!$L$6:$L$16</c:f>
              <c:numCache>
                <c:formatCode>_("$"* #,##0.00_);_("$"* \(#,##0.00\);_("$"* "-"??_);_(@_)</c:formatCode>
                <c:ptCount val="11"/>
                <c:pt idx="0">
                  <c:v>4437000000</c:v>
                </c:pt>
                <c:pt idx="1">
                  <c:v>6514000000</c:v>
                </c:pt>
                <c:pt idx="2">
                  <c:v>6947000000</c:v>
                </c:pt>
                <c:pt idx="3">
                  <c:v>7533818000</c:v>
                </c:pt>
                <c:pt idx="4">
                  <c:v>4477500000</c:v>
                </c:pt>
                <c:pt idx="5">
                  <c:v>4231500000</c:v>
                </c:pt>
                <c:pt idx="6">
                  <c:v>3445366000</c:v>
                </c:pt>
                <c:pt idx="7">
                  <c:v>5117686000</c:v>
                </c:pt>
                <c:pt idx="8">
                  <c:v>2169336500</c:v>
                </c:pt>
                <c:pt idx="9">
                  <c:v>10273000000</c:v>
                </c:pt>
                <c:pt idx="10">
                  <c:v>7757940000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8-4DFD-86E2-323B7F00E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389270543"/>
        <c:axId val="1344482463"/>
        <c:axId val="0"/>
      </c:bar3DChart>
      <c:catAx>
        <c:axId val="138927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accent6">
                        <a:lumMod val="75000"/>
                      </a:schemeClr>
                    </a:solidFill>
                  </a:rPr>
                  <a:t>GICS SECTOR</a:t>
                </a:r>
              </a:p>
            </c:rich>
          </c:tx>
          <c:layout>
            <c:manualLayout>
              <c:xMode val="edge"/>
              <c:yMode val="edge"/>
              <c:x val="0.46776050126405949"/>
              <c:y val="0.92578064566536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accent5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482463"/>
        <c:crosses val="autoZero"/>
        <c:auto val="1"/>
        <c:lblAlgn val="ctr"/>
        <c:lblOffset val="100"/>
        <c:noMultiLvlLbl val="0"/>
      </c:catAx>
      <c:valAx>
        <c:axId val="1344482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accent2"/>
                    </a:solidFill>
                  </a:rPr>
                  <a:t>MEDIAN</a:t>
                </a:r>
                <a:r>
                  <a:rPr lang="en-US" sz="1200" baseline="0">
                    <a:solidFill>
                      <a:schemeClr val="accent2"/>
                    </a:solidFill>
                  </a:rPr>
                  <a:t> </a:t>
                </a:r>
                <a:r>
                  <a:rPr lang="en-US" sz="1200">
                    <a:solidFill>
                      <a:schemeClr val="accent2"/>
                    </a:solidFill>
                  </a:rPr>
                  <a:t>EBIT FOR FIRST FOUR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2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STANDARD DEVIATION FOR</a:t>
            </a:r>
            <a:r>
              <a:rPr lang="en-US" b="1" baseline="0"/>
              <a:t> THE EBIT ACROSS THE SECTORS AFTER FOUR YEARS</a:t>
            </a:r>
            <a:endParaRPr lang="en-US" b="1"/>
          </a:p>
        </c:rich>
      </c:tx>
      <c:layout>
        <c:manualLayout>
          <c:xMode val="edge"/>
          <c:yMode val="edge"/>
          <c:x val="9.9429659988498967E-2"/>
          <c:y val="2.57575740015970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'Summary Statistics'!$N$5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'Summary Statistics'!$J$6:$J$16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Statistics'!$N$6:$N$16</c:f>
              <c:numCache>
                <c:formatCode>_("$"* #,##0.00_);_("$"* \(#,##0.00\);_("$"* "-"??_);_(@_)</c:formatCode>
                <c:ptCount val="11"/>
                <c:pt idx="0">
                  <c:v>8439654378.3203545</c:v>
                </c:pt>
                <c:pt idx="1">
                  <c:v>25298213053.716572</c:v>
                </c:pt>
                <c:pt idx="2">
                  <c:v>28585955999.941124</c:v>
                </c:pt>
                <c:pt idx="3">
                  <c:v>28704081647.490383</c:v>
                </c:pt>
                <c:pt idx="4">
                  <c:v>12815177015.975281</c:v>
                </c:pt>
                <c:pt idx="5">
                  <c:v>8191410463.2935629</c:v>
                </c:pt>
                <c:pt idx="6">
                  <c:v>34233473780.88026</c:v>
                </c:pt>
                <c:pt idx="7">
                  <c:v>4944451763.0531816</c:v>
                </c:pt>
                <c:pt idx="8">
                  <c:v>1779746497.5873628</c:v>
                </c:pt>
                <c:pt idx="9">
                  <c:v>41239711830.926315</c:v>
                </c:pt>
                <c:pt idx="10">
                  <c:v>4655812117.2715855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A-482E-8BA3-001074B87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6240192"/>
        <c:axId val="1955242416"/>
        <c:axId val="0"/>
      </c:bar3DChart>
      <c:catAx>
        <c:axId val="195624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GICS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42416"/>
        <c:crosses val="autoZero"/>
        <c:auto val="1"/>
        <c:lblAlgn val="ctr"/>
        <c:lblOffset val="100"/>
        <c:noMultiLvlLbl val="0"/>
      </c:catAx>
      <c:valAx>
        <c:axId val="1955242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EBIT STANDARD</a:t>
                </a:r>
                <a:r>
                  <a:rPr lang="en-US" sz="1200" b="1" baseline="0"/>
                  <a:t> DEVIATION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4.5104557527314966E-2"/>
              <c:y val="0.199363622772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4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RANGE FOR THE EBIT ACROSS THE SECTORS AFTER FOUR YEARS</a:t>
            </a:r>
            <a:endParaRPr lang="en-US" sz="1400" b="1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'Summary Statistics'!$M$5</c:f>
              <c:strCache>
                <c:ptCount val="1"/>
                <c:pt idx="0">
                  <c:v>RANGE EBIT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'Summary Statistics'!$J$6:$J$16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Statistics'!$M$6:$M$16</c:f>
              <c:numCache>
                <c:formatCode>_("$"* #,##0.00_);_("$"* \(#,##0.00\);_("$"* "-"??_);_(@_)</c:formatCode>
                <c:ptCount val="11"/>
                <c:pt idx="0">
                  <c:v>47410000000</c:v>
                </c:pt>
                <c:pt idx="1">
                  <c:v>105874910000</c:v>
                </c:pt>
                <c:pt idx="2">
                  <c:v>160819000000</c:v>
                </c:pt>
                <c:pt idx="3">
                  <c:v>142301040000</c:v>
                </c:pt>
                <c:pt idx="4">
                  <c:v>61129176000</c:v>
                </c:pt>
                <c:pt idx="5">
                  <c:v>32197200000</c:v>
                </c:pt>
                <c:pt idx="6">
                  <c:v>233183494000</c:v>
                </c:pt>
                <c:pt idx="7">
                  <c:v>22613000000</c:v>
                </c:pt>
                <c:pt idx="8">
                  <c:v>8808858000</c:v>
                </c:pt>
                <c:pt idx="9">
                  <c:v>94202000000</c:v>
                </c:pt>
                <c:pt idx="10">
                  <c:v>17436800000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F-4617-B350-74D5B8511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79645616"/>
        <c:axId val="1975939632"/>
        <c:axId val="0"/>
      </c:bar3DChart>
      <c:catAx>
        <c:axId val="197964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GICS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939632"/>
        <c:crosses val="autoZero"/>
        <c:auto val="1"/>
        <c:lblAlgn val="ctr"/>
        <c:lblOffset val="100"/>
        <c:noMultiLvlLbl val="0"/>
      </c:catAx>
      <c:valAx>
        <c:axId val="1975939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4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BOX PLOT FOR GICS SECTORS EARNINGS BEFORE INTEREST AND TAX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FOR GICS SECTORS EARNINGS BEFORE INTEREST AND TAX</a:t>
          </a:r>
        </a:p>
      </cx:txPr>
    </cx:title>
    <cx:plotArea>
      <cx:plotAreaRegion>
        <cx:series layoutId="boxWhisker" uniqueId="{504C95C0-D186-4FAA-91F1-8970F252F6FC}">
          <cx:tx>
            <cx:txData>
              <cx:f>_xlchart.v1.1</cx:f>
              <cx:v>EBIT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17</xdr:row>
      <xdr:rowOff>73510</xdr:rowOff>
    </xdr:from>
    <xdr:to>
      <xdr:col>13</xdr:col>
      <xdr:colOff>363967</xdr:colOff>
      <xdr:row>42</xdr:row>
      <xdr:rowOff>96370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25C183-EAF7-46AA-A9B0-E8BA41EC1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570156</xdr:colOff>
      <xdr:row>46</xdr:row>
      <xdr:rowOff>153296</xdr:rowOff>
    </xdr:from>
    <xdr:to>
      <xdr:col>15</xdr:col>
      <xdr:colOff>6276</xdr:colOff>
      <xdr:row>72</xdr:row>
      <xdr:rowOff>115196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2">
              <a:extLst>
                <a:ext uri="{FF2B5EF4-FFF2-40B4-BE49-F238E27FC236}">
                  <a16:creationId xmlns:a16="http://schemas.microsoft.com/office/drawing/2014/main" id="{3D166D4B-AB68-47EB-AF08-2D40942975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4176" y="8581016"/>
              <a:ext cx="8389620" cy="4716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448235</xdr:colOff>
      <xdr:row>0</xdr:row>
      <xdr:rowOff>71718</xdr:rowOff>
    </xdr:from>
    <xdr:to>
      <xdr:col>25</xdr:col>
      <xdr:colOff>591671</xdr:colOff>
      <xdr:row>19</xdr:row>
      <xdr:rowOff>98612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28D13F-2D13-4F60-8A6F-E4A6C773D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466165</xdr:colOff>
      <xdr:row>20</xdr:row>
      <xdr:rowOff>107576</xdr:rowOff>
    </xdr:from>
    <xdr:to>
      <xdr:col>25</xdr:col>
      <xdr:colOff>591670</xdr:colOff>
      <xdr:row>40</xdr:row>
      <xdr:rowOff>80682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255EBC-2248-4F0B-9137-203375AFC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71.157864699075" createdVersion="6" refreshedVersion="6" minRefreshableVersion="3" recordCount="3" xr:uid="{ADC4585D-FDD5-4D68-BC55-BC3707AD0DA8}">
  <cacheSource type="worksheet">
    <worksheetSource ref="B30:B33" sheet="Profit &amp; Loss Statement"/>
  </cacheSource>
  <cacheFields count="1">
    <cacheField name="Revenue Growth(%)" numFmtId="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71.173675115744" createdVersion="6" refreshedVersion="6" minRefreshableVersion="3" recordCount="1710" xr:uid="{95ACA8C4-5B84-4BCC-8349-2E53F17BD8D0}">
  <cacheSource type="worksheet">
    <worksheetSource ref="B1:C1711" sheet="NYSE Data"/>
  </cacheSource>
  <cacheFields count="2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72.156088888885" createdVersion="6" refreshedVersion="6" minRefreshableVersion="3" recordCount="1711" xr:uid="{0AB29817-01FE-4E9E-A751-2BBE4C9C034E}">
  <cacheSource type="worksheet">
    <worksheetSource ref="B1:L1048576" sheet="NYSE Data"/>
  </cacheSource>
  <cacheFields count="1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  <cacheField name="EBIT" numFmtId="0">
      <sharedItems containsString="0" containsBlank="1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</r>
  <r>
    <x v="0"/>
    <x v="1"/>
  </r>
  <r>
    <x v="0"/>
    <x v="2"/>
  </r>
  <r>
    <x v="0"/>
    <x v="3"/>
  </r>
  <r>
    <x v="1"/>
    <x v="0"/>
  </r>
  <r>
    <x v="1"/>
    <x v="1"/>
  </r>
  <r>
    <x v="1"/>
    <x v="2"/>
  </r>
  <r>
    <x v="1"/>
    <x v="3"/>
  </r>
  <r>
    <x v="2"/>
    <x v="0"/>
  </r>
  <r>
    <x v="2"/>
    <x v="1"/>
  </r>
  <r>
    <x v="2"/>
    <x v="2"/>
  </r>
  <r>
    <x v="2"/>
    <x v="3"/>
  </r>
  <r>
    <x v="3"/>
    <x v="0"/>
  </r>
  <r>
    <x v="3"/>
    <x v="1"/>
  </r>
  <r>
    <x v="3"/>
    <x v="2"/>
  </r>
  <r>
    <x v="3"/>
    <x v="3"/>
  </r>
  <r>
    <x v="4"/>
    <x v="0"/>
  </r>
  <r>
    <x v="4"/>
    <x v="1"/>
  </r>
  <r>
    <x v="4"/>
    <x v="2"/>
  </r>
  <r>
    <x v="4"/>
    <x v="3"/>
  </r>
  <r>
    <x v="5"/>
    <x v="0"/>
  </r>
  <r>
    <x v="5"/>
    <x v="1"/>
  </r>
  <r>
    <x v="5"/>
    <x v="2"/>
  </r>
  <r>
    <x v="5"/>
    <x v="3"/>
  </r>
  <r>
    <x v="6"/>
    <x v="0"/>
  </r>
  <r>
    <x v="6"/>
    <x v="1"/>
  </r>
  <r>
    <x v="6"/>
    <x v="2"/>
  </r>
  <r>
    <x v="6"/>
    <x v="3"/>
  </r>
  <r>
    <x v="7"/>
    <x v="0"/>
  </r>
  <r>
    <x v="7"/>
    <x v="1"/>
  </r>
  <r>
    <x v="7"/>
    <x v="2"/>
  </r>
  <r>
    <x v="7"/>
    <x v="3"/>
  </r>
  <r>
    <x v="8"/>
    <x v="0"/>
  </r>
  <r>
    <x v="8"/>
    <x v="1"/>
  </r>
  <r>
    <x v="8"/>
    <x v="2"/>
  </r>
  <r>
    <x v="8"/>
    <x v="3"/>
  </r>
  <r>
    <x v="9"/>
    <x v="0"/>
  </r>
  <r>
    <x v="9"/>
    <x v="1"/>
  </r>
  <r>
    <x v="9"/>
    <x v="2"/>
  </r>
  <r>
    <x v="9"/>
    <x v="3"/>
  </r>
  <r>
    <x v="10"/>
    <x v="0"/>
  </r>
  <r>
    <x v="10"/>
    <x v="1"/>
  </r>
  <r>
    <x v="10"/>
    <x v="2"/>
  </r>
  <r>
    <x v="10"/>
    <x v="3"/>
  </r>
  <r>
    <x v="11"/>
    <x v="0"/>
  </r>
  <r>
    <x v="11"/>
    <x v="1"/>
  </r>
  <r>
    <x v="11"/>
    <x v="2"/>
  </r>
  <r>
    <x v="11"/>
    <x v="3"/>
  </r>
  <r>
    <x v="12"/>
    <x v="0"/>
  </r>
  <r>
    <x v="12"/>
    <x v="1"/>
  </r>
  <r>
    <x v="12"/>
    <x v="2"/>
  </r>
  <r>
    <x v="12"/>
    <x v="3"/>
  </r>
  <r>
    <x v="13"/>
    <x v="0"/>
  </r>
  <r>
    <x v="13"/>
    <x v="1"/>
  </r>
  <r>
    <x v="13"/>
    <x v="2"/>
  </r>
  <r>
    <x v="13"/>
    <x v="3"/>
  </r>
  <r>
    <x v="14"/>
    <x v="0"/>
  </r>
  <r>
    <x v="14"/>
    <x v="1"/>
  </r>
  <r>
    <x v="14"/>
    <x v="2"/>
  </r>
  <r>
    <x v="14"/>
    <x v="3"/>
  </r>
  <r>
    <x v="15"/>
    <x v="0"/>
  </r>
  <r>
    <x v="15"/>
    <x v="1"/>
  </r>
  <r>
    <x v="15"/>
    <x v="2"/>
  </r>
  <r>
    <x v="15"/>
    <x v="3"/>
  </r>
  <r>
    <x v="16"/>
    <x v="0"/>
  </r>
  <r>
    <x v="16"/>
    <x v="1"/>
  </r>
  <r>
    <x v="16"/>
    <x v="2"/>
  </r>
  <r>
    <x v="16"/>
    <x v="3"/>
  </r>
  <r>
    <x v="17"/>
    <x v="0"/>
  </r>
  <r>
    <x v="17"/>
    <x v="1"/>
  </r>
  <r>
    <x v="17"/>
    <x v="2"/>
  </r>
  <r>
    <x v="17"/>
    <x v="3"/>
  </r>
  <r>
    <x v="18"/>
    <x v="0"/>
  </r>
  <r>
    <x v="18"/>
    <x v="1"/>
  </r>
  <r>
    <x v="18"/>
    <x v="2"/>
  </r>
  <r>
    <x v="18"/>
    <x v="3"/>
  </r>
  <r>
    <x v="19"/>
    <x v="0"/>
  </r>
  <r>
    <x v="19"/>
    <x v="1"/>
  </r>
  <r>
    <x v="19"/>
    <x v="2"/>
  </r>
  <r>
    <x v="19"/>
    <x v="3"/>
  </r>
  <r>
    <x v="20"/>
    <x v="0"/>
  </r>
  <r>
    <x v="20"/>
    <x v="1"/>
  </r>
  <r>
    <x v="20"/>
    <x v="2"/>
  </r>
  <r>
    <x v="20"/>
    <x v="3"/>
  </r>
  <r>
    <x v="21"/>
    <x v="0"/>
  </r>
  <r>
    <x v="21"/>
    <x v="1"/>
  </r>
  <r>
    <x v="21"/>
    <x v="2"/>
  </r>
  <r>
    <x v="21"/>
    <x v="3"/>
  </r>
  <r>
    <x v="22"/>
    <x v="0"/>
  </r>
  <r>
    <x v="22"/>
    <x v="1"/>
  </r>
  <r>
    <x v="22"/>
    <x v="2"/>
  </r>
  <r>
    <x v="22"/>
    <x v="3"/>
  </r>
  <r>
    <x v="23"/>
    <x v="0"/>
  </r>
  <r>
    <x v="23"/>
    <x v="1"/>
  </r>
  <r>
    <x v="23"/>
    <x v="2"/>
  </r>
  <r>
    <x v="23"/>
    <x v="3"/>
  </r>
  <r>
    <x v="24"/>
    <x v="0"/>
  </r>
  <r>
    <x v="24"/>
    <x v="1"/>
  </r>
  <r>
    <x v="24"/>
    <x v="2"/>
  </r>
  <r>
    <x v="24"/>
    <x v="3"/>
  </r>
  <r>
    <x v="25"/>
    <x v="0"/>
  </r>
  <r>
    <x v="25"/>
    <x v="1"/>
  </r>
  <r>
    <x v="25"/>
    <x v="2"/>
  </r>
  <r>
    <x v="25"/>
    <x v="3"/>
  </r>
  <r>
    <x v="26"/>
    <x v="0"/>
  </r>
  <r>
    <x v="26"/>
    <x v="1"/>
  </r>
  <r>
    <x v="26"/>
    <x v="2"/>
  </r>
  <r>
    <x v="26"/>
    <x v="3"/>
  </r>
  <r>
    <x v="27"/>
    <x v="0"/>
  </r>
  <r>
    <x v="27"/>
    <x v="1"/>
  </r>
  <r>
    <x v="27"/>
    <x v="2"/>
  </r>
  <r>
    <x v="27"/>
    <x v="3"/>
  </r>
  <r>
    <x v="28"/>
    <x v="0"/>
  </r>
  <r>
    <x v="28"/>
    <x v="1"/>
  </r>
  <r>
    <x v="28"/>
    <x v="2"/>
  </r>
  <r>
    <x v="28"/>
    <x v="3"/>
  </r>
  <r>
    <x v="29"/>
    <x v="0"/>
  </r>
  <r>
    <x v="29"/>
    <x v="1"/>
  </r>
  <r>
    <x v="29"/>
    <x v="2"/>
  </r>
  <r>
    <x v="29"/>
    <x v="3"/>
  </r>
  <r>
    <x v="30"/>
    <x v="0"/>
  </r>
  <r>
    <x v="30"/>
    <x v="1"/>
  </r>
  <r>
    <x v="30"/>
    <x v="2"/>
  </r>
  <r>
    <x v="30"/>
    <x v="3"/>
  </r>
  <r>
    <x v="31"/>
    <x v="0"/>
  </r>
  <r>
    <x v="31"/>
    <x v="1"/>
  </r>
  <r>
    <x v="31"/>
    <x v="2"/>
  </r>
  <r>
    <x v="31"/>
    <x v="3"/>
  </r>
  <r>
    <x v="32"/>
    <x v="0"/>
  </r>
  <r>
    <x v="32"/>
    <x v="1"/>
  </r>
  <r>
    <x v="32"/>
    <x v="2"/>
  </r>
  <r>
    <x v="32"/>
    <x v="3"/>
  </r>
  <r>
    <x v="33"/>
    <x v="0"/>
  </r>
  <r>
    <x v="33"/>
    <x v="1"/>
  </r>
  <r>
    <x v="33"/>
    <x v="2"/>
  </r>
  <r>
    <x v="33"/>
    <x v="3"/>
  </r>
  <r>
    <x v="34"/>
    <x v="0"/>
  </r>
  <r>
    <x v="34"/>
    <x v="1"/>
  </r>
  <r>
    <x v="34"/>
    <x v="2"/>
  </r>
  <r>
    <x v="34"/>
    <x v="3"/>
  </r>
  <r>
    <x v="35"/>
    <x v="0"/>
  </r>
  <r>
    <x v="35"/>
    <x v="1"/>
  </r>
  <r>
    <x v="35"/>
    <x v="2"/>
  </r>
  <r>
    <x v="35"/>
    <x v="3"/>
  </r>
  <r>
    <x v="36"/>
    <x v="0"/>
  </r>
  <r>
    <x v="36"/>
    <x v="1"/>
  </r>
  <r>
    <x v="36"/>
    <x v="2"/>
  </r>
  <r>
    <x v="36"/>
    <x v="3"/>
  </r>
  <r>
    <x v="37"/>
    <x v="0"/>
  </r>
  <r>
    <x v="37"/>
    <x v="1"/>
  </r>
  <r>
    <x v="38"/>
    <x v="0"/>
  </r>
  <r>
    <x v="38"/>
    <x v="1"/>
  </r>
  <r>
    <x v="38"/>
    <x v="2"/>
  </r>
  <r>
    <x v="38"/>
    <x v="3"/>
  </r>
  <r>
    <x v="39"/>
    <x v="0"/>
  </r>
  <r>
    <x v="39"/>
    <x v="1"/>
  </r>
  <r>
    <x v="39"/>
    <x v="2"/>
  </r>
  <r>
    <x v="39"/>
    <x v="3"/>
  </r>
  <r>
    <x v="40"/>
    <x v="0"/>
  </r>
  <r>
    <x v="40"/>
    <x v="1"/>
  </r>
  <r>
    <x v="40"/>
    <x v="2"/>
  </r>
  <r>
    <x v="40"/>
    <x v="3"/>
  </r>
  <r>
    <x v="41"/>
    <x v="0"/>
  </r>
  <r>
    <x v="41"/>
    <x v="1"/>
  </r>
  <r>
    <x v="41"/>
    <x v="2"/>
  </r>
  <r>
    <x v="41"/>
    <x v="3"/>
  </r>
  <r>
    <x v="42"/>
    <x v="0"/>
  </r>
  <r>
    <x v="42"/>
    <x v="1"/>
  </r>
  <r>
    <x v="42"/>
    <x v="2"/>
  </r>
  <r>
    <x v="42"/>
    <x v="3"/>
  </r>
  <r>
    <x v="43"/>
    <x v="0"/>
  </r>
  <r>
    <x v="43"/>
    <x v="1"/>
  </r>
  <r>
    <x v="43"/>
    <x v="2"/>
  </r>
  <r>
    <x v="43"/>
    <x v="3"/>
  </r>
  <r>
    <x v="44"/>
    <x v="0"/>
  </r>
  <r>
    <x v="44"/>
    <x v="1"/>
  </r>
  <r>
    <x v="44"/>
    <x v="2"/>
  </r>
  <r>
    <x v="44"/>
    <x v="3"/>
  </r>
  <r>
    <x v="45"/>
    <x v="0"/>
  </r>
  <r>
    <x v="45"/>
    <x v="1"/>
  </r>
  <r>
    <x v="45"/>
    <x v="2"/>
  </r>
  <r>
    <x v="45"/>
    <x v="3"/>
  </r>
  <r>
    <x v="46"/>
    <x v="0"/>
  </r>
  <r>
    <x v="46"/>
    <x v="1"/>
  </r>
  <r>
    <x v="46"/>
    <x v="2"/>
  </r>
  <r>
    <x v="46"/>
    <x v="3"/>
  </r>
  <r>
    <x v="47"/>
    <x v="0"/>
  </r>
  <r>
    <x v="47"/>
    <x v="1"/>
  </r>
  <r>
    <x v="47"/>
    <x v="2"/>
  </r>
  <r>
    <x v="47"/>
    <x v="3"/>
  </r>
  <r>
    <x v="48"/>
    <x v="0"/>
  </r>
  <r>
    <x v="48"/>
    <x v="1"/>
  </r>
  <r>
    <x v="48"/>
    <x v="2"/>
  </r>
  <r>
    <x v="48"/>
    <x v="3"/>
  </r>
  <r>
    <x v="49"/>
    <x v="0"/>
  </r>
  <r>
    <x v="49"/>
    <x v="1"/>
  </r>
  <r>
    <x v="49"/>
    <x v="2"/>
  </r>
  <r>
    <x v="49"/>
    <x v="3"/>
  </r>
  <r>
    <x v="50"/>
    <x v="0"/>
  </r>
  <r>
    <x v="50"/>
    <x v="1"/>
  </r>
  <r>
    <x v="50"/>
    <x v="2"/>
  </r>
  <r>
    <x v="50"/>
    <x v="3"/>
  </r>
  <r>
    <x v="51"/>
    <x v="0"/>
  </r>
  <r>
    <x v="51"/>
    <x v="1"/>
  </r>
  <r>
    <x v="51"/>
    <x v="2"/>
  </r>
  <r>
    <x v="51"/>
    <x v="3"/>
  </r>
  <r>
    <x v="52"/>
    <x v="0"/>
  </r>
  <r>
    <x v="52"/>
    <x v="1"/>
  </r>
  <r>
    <x v="52"/>
    <x v="2"/>
  </r>
  <r>
    <x v="52"/>
    <x v="3"/>
  </r>
  <r>
    <x v="53"/>
    <x v="0"/>
  </r>
  <r>
    <x v="53"/>
    <x v="1"/>
  </r>
  <r>
    <x v="53"/>
    <x v="2"/>
  </r>
  <r>
    <x v="53"/>
    <x v="3"/>
  </r>
  <r>
    <x v="54"/>
    <x v="0"/>
  </r>
  <r>
    <x v="54"/>
    <x v="1"/>
  </r>
  <r>
    <x v="54"/>
    <x v="2"/>
  </r>
  <r>
    <x v="54"/>
    <x v="3"/>
  </r>
  <r>
    <x v="55"/>
    <x v="0"/>
  </r>
  <r>
    <x v="55"/>
    <x v="1"/>
  </r>
  <r>
    <x v="55"/>
    <x v="2"/>
  </r>
  <r>
    <x v="55"/>
    <x v="3"/>
  </r>
  <r>
    <x v="56"/>
    <x v="0"/>
  </r>
  <r>
    <x v="56"/>
    <x v="1"/>
  </r>
  <r>
    <x v="56"/>
    <x v="2"/>
  </r>
  <r>
    <x v="56"/>
    <x v="3"/>
  </r>
  <r>
    <x v="57"/>
    <x v="0"/>
  </r>
  <r>
    <x v="57"/>
    <x v="1"/>
  </r>
  <r>
    <x v="57"/>
    <x v="2"/>
  </r>
  <r>
    <x v="57"/>
    <x v="3"/>
  </r>
  <r>
    <x v="58"/>
    <x v="0"/>
  </r>
  <r>
    <x v="58"/>
    <x v="1"/>
  </r>
  <r>
    <x v="58"/>
    <x v="2"/>
  </r>
  <r>
    <x v="58"/>
    <x v="3"/>
  </r>
  <r>
    <x v="59"/>
    <x v="0"/>
  </r>
  <r>
    <x v="59"/>
    <x v="1"/>
  </r>
  <r>
    <x v="59"/>
    <x v="2"/>
  </r>
  <r>
    <x v="59"/>
    <x v="3"/>
  </r>
  <r>
    <x v="60"/>
    <x v="0"/>
  </r>
  <r>
    <x v="60"/>
    <x v="1"/>
  </r>
  <r>
    <x v="60"/>
    <x v="2"/>
  </r>
  <r>
    <x v="60"/>
    <x v="3"/>
  </r>
  <r>
    <x v="61"/>
    <x v="0"/>
  </r>
  <r>
    <x v="61"/>
    <x v="1"/>
  </r>
  <r>
    <x v="61"/>
    <x v="2"/>
  </r>
  <r>
    <x v="61"/>
    <x v="3"/>
  </r>
  <r>
    <x v="62"/>
    <x v="0"/>
  </r>
  <r>
    <x v="62"/>
    <x v="1"/>
  </r>
  <r>
    <x v="62"/>
    <x v="2"/>
  </r>
  <r>
    <x v="62"/>
    <x v="3"/>
  </r>
  <r>
    <x v="63"/>
    <x v="0"/>
  </r>
  <r>
    <x v="63"/>
    <x v="1"/>
  </r>
  <r>
    <x v="63"/>
    <x v="2"/>
  </r>
  <r>
    <x v="63"/>
    <x v="3"/>
  </r>
  <r>
    <x v="64"/>
    <x v="0"/>
  </r>
  <r>
    <x v="64"/>
    <x v="1"/>
  </r>
  <r>
    <x v="64"/>
    <x v="2"/>
  </r>
  <r>
    <x v="64"/>
    <x v="3"/>
  </r>
  <r>
    <x v="65"/>
    <x v="0"/>
  </r>
  <r>
    <x v="65"/>
    <x v="1"/>
  </r>
  <r>
    <x v="65"/>
    <x v="2"/>
  </r>
  <r>
    <x v="65"/>
    <x v="3"/>
  </r>
  <r>
    <x v="66"/>
    <x v="0"/>
  </r>
  <r>
    <x v="66"/>
    <x v="1"/>
  </r>
  <r>
    <x v="66"/>
    <x v="2"/>
  </r>
  <r>
    <x v="66"/>
    <x v="3"/>
  </r>
  <r>
    <x v="67"/>
    <x v="0"/>
  </r>
  <r>
    <x v="67"/>
    <x v="1"/>
  </r>
  <r>
    <x v="67"/>
    <x v="2"/>
  </r>
  <r>
    <x v="67"/>
    <x v="3"/>
  </r>
  <r>
    <x v="68"/>
    <x v="0"/>
  </r>
  <r>
    <x v="68"/>
    <x v="1"/>
  </r>
  <r>
    <x v="68"/>
    <x v="2"/>
  </r>
  <r>
    <x v="68"/>
    <x v="3"/>
  </r>
  <r>
    <x v="69"/>
    <x v="0"/>
  </r>
  <r>
    <x v="69"/>
    <x v="1"/>
  </r>
  <r>
    <x v="69"/>
    <x v="2"/>
  </r>
  <r>
    <x v="69"/>
    <x v="3"/>
  </r>
  <r>
    <x v="70"/>
    <x v="0"/>
  </r>
  <r>
    <x v="70"/>
    <x v="1"/>
  </r>
  <r>
    <x v="70"/>
    <x v="2"/>
  </r>
  <r>
    <x v="70"/>
    <x v="3"/>
  </r>
  <r>
    <x v="71"/>
    <x v="0"/>
  </r>
  <r>
    <x v="71"/>
    <x v="1"/>
  </r>
  <r>
    <x v="71"/>
    <x v="2"/>
  </r>
  <r>
    <x v="71"/>
    <x v="3"/>
  </r>
  <r>
    <x v="72"/>
    <x v="0"/>
  </r>
  <r>
    <x v="72"/>
    <x v="1"/>
  </r>
  <r>
    <x v="72"/>
    <x v="2"/>
  </r>
  <r>
    <x v="72"/>
    <x v="3"/>
  </r>
  <r>
    <x v="73"/>
    <x v="0"/>
  </r>
  <r>
    <x v="73"/>
    <x v="1"/>
  </r>
  <r>
    <x v="73"/>
    <x v="2"/>
  </r>
  <r>
    <x v="73"/>
    <x v="3"/>
  </r>
  <r>
    <x v="74"/>
    <x v="0"/>
  </r>
  <r>
    <x v="74"/>
    <x v="1"/>
  </r>
  <r>
    <x v="74"/>
    <x v="2"/>
  </r>
  <r>
    <x v="74"/>
    <x v="3"/>
  </r>
  <r>
    <x v="75"/>
    <x v="0"/>
  </r>
  <r>
    <x v="75"/>
    <x v="1"/>
  </r>
  <r>
    <x v="75"/>
    <x v="2"/>
  </r>
  <r>
    <x v="75"/>
    <x v="3"/>
  </r>
  <r>
    <x v="76"/>
    <x v="0"/>
  </r>
  <r>
    <x v="76"/>
    <x v="1"/>
  </r>
  <r>
    <x v="76"/>
    <x v="2"/>
  </r>
  <r>
    <x v="76"/>
    <x v="3"/>
  </r>
  <r>
    <x v="77"/>
    <x v="0"/>
  </r>
  <r>
    <x v="77"/>
    <x v="1"/>
  </r>
  <r>
    <x v="77"/>
    <x v="2"/>
  </r>
  <r>
    <x v="77"/>
    <x v="3"/>
  </r>
  <r>
    <x v="78"/>
    <x v="0"/>
  </r>
  <r>
    <x v="78"/>
    <x v="1"/>
  </r>
  <r>
    <x v="78"/>
    <x v="2"/>
  </r>
  <r>
    <x v="78"/>
    <x v="3"/>
  </r>
  <r>
    <x v="79"/>
    <x v="0"/>
  </r>
  <r>
    <x v="79"/>
    <x v="1"/>
  </r>
  <r>
    <x v="79"/>
    <x v="2"/>
  </r>
  <r>
    <x v="79"/>
    <x v="3"/>
  </r>
  <r>
    <x v="80"/>
    <x v="0"/>
  </r>
  <r>
    <x v="80"/>
    <x v="1"/>
  </r>
  <r>
    <x v="80"/>
    <x v="2"/>
  </r>
  <r>
    <x v="80"/>
    <x v="3"/>
  </r>
  <r>
    <x v="81"/>
    <x v="0"/>
  </r>
  <r>
    <x v="81"/>
    <x v="1"/>
  </r>
  <r>
    <x v="81"/>
    <x v="2"/>
  </r>
  <r>
    <x v="81"/>
    <x v="3"/>
  </r>
  <r>
    <x v="82"/>
    <x v="0"/>
  </r>
  <r>
    <x v="82"/>
    <x v="1"/>
  </r>
  <r>
    <x v="82"/>
    <x v="2"/>
  </r>
  <r>
    <x v="82"/>
    <x v="3"/>
  </r>
  <r>
    <x v="83"/>
    <x v="0"/>
  </r>
  <r>
    <x v="83"/>
    <x v="1"/>
  </r>
  <r>
    <x v="83"/>
    <x v="2"/>
  </r>
  <r>
    <x v="83"/>
    <x v="3"/>
  </r>
  <r>
    <x v="84"/>
    <x v="0"/>
  </r>
  <r>
    <x v="84"/>
    <x v="1"/>
  </r>
  <r>
    <x v="84"/>
    <x v="2"/>
  </r>
  <r>
    <x v="84"/>
    <x v="3"/>
  </r>
  <r>
    <x v="85"/>
    <x v="0"/>
  </r>
  <r>
    <x v="85"/>
    <x v="1"/>
  </r>
  <r>
    <x v="85"/>
    <x v="2"/>
  </r>
  <r>
    <x v="85"/>
    <x v="3"/>
  </r>
  <r>
    <x v="86"/>
    <x v="0"/>
  </r>
  <r>
    <x v="86"/>
    <x v="1"/>
  </r>
  <r>
    <x v="86"/>
    <x v="2"/>
  </r>
  <r>
    <x v="86"/>
    <x v="3"/>
  </r>
  <r>
    <x v="87"/>
    <x v="0"/>
  </r>
  <r>
    <x v="87"/>
    <x v="1"/>
  </r>
  <r>
    <x v="87"/>
    <x v="2"/>
  </r>
  <r>
    <x v="87"/>
    <x v="3"/>
  </r>
  <r>
    <x v="88"/>
    <x v="0"/>
  </r>
  <r>
    <x v="88"/>
    <x v="1"/>
  </r>
  <r>
    <x v="88"/>
    <x v="2"/>
  </r>
  <r>
    <x v="88"/>
    <x v="3"/>
  </r>
  <r>
    <x v="89"/>
    <x v="0"/>
  </r>
  <r>
    <x v="89"/>
    <x v="1"/>
  </r>
  <r>
    <x v="89"/>
    <x v="2"/>
  </r>
  <r>
    <x v="89"/>
    <x v="3"/>
  </r>
  <r>
    <x v="90"/>
    <x v="0"/>
  </r>
  <r>
    <x v="90"/>
    <x v="1"/>
  </r>
  <r>
    <x v="90"/>
    <x v="2"/>
  </r>
  <r>
    <x v="90"/>
    <x v="3"/>
  </r>
  <r>
    <x v="91"/>
    <x v="0"/>
  </r>
  <r>
    <x v="91"/>
    <x v="1"/>
  </r>
  <r>
    <x v="91"/>
    <x v="2"/>
  </r>
  <r>
    <x v="91"/>
    <x v="3"/>
  </r>
  <r>
    <x v="92"/>
    <x v="0"/>
  </r>
  <r>
    <x v="92"/>
    <x v="1"/>
  </r>
  <r>
    <x v="93"/>
    <x v="0"/>
  </r>
  <r>
    <x v="93"/>
    <x v="1"/>
  </r>
  <r>
    <x v="93"/>
    <x v="2"/>
  </r>
  <r>
    <x v="93"/>
    <x v="3"/>
  </r>
  <r>
    <x v="94"/>
    <x v="0"/>
  </r>
  <r>
    <x v="94"/>
    <x v="1"/>
  </r>
  <r>
    <x v="94"/>
    <x v="2"/>
  </r>
  <r>
    <x v="94"/>
    <x v="3"/>
  </r>
  <r>
    <x v="95"/>
    <x v="0"/>
  </r>
  <r>
    <x v="95"/>
    <x v="1"/>
  </r>
  <r>
    <x v="95"/>
    <x v="2"/>
  </r>
  <r>
    <x v="95"/>
    <x v="3"/>
  </r>
  <r>
    <x v="96"/>
    <x v="0"/>
  </r>
  <r>
    <x v="96"/>
    <x v="1"/>
  </r>
  <r>
    <x v="96"/>
    <x v="2"/>
  </r>
  <r>
    <x v="96"/>
    <x v="3"/>
  </r>
  <r>
    <x v="97"/>
    <x v="0"/>
  </r>
  <r>
    <x v="97"/>
    <x v="1"/>
  </r>
  <r>
    <x v="97"/>
    <x v="2"/>
  </r>
  <r>
    <x v="97"/>
    <x v="3"/>
  </r>
  <r>
    <x v="98"/>
    <x v="0"/>
  </r>
  <r>
    <x v="98"/>
    <x v="1"/>
  </r>
  <r>
    <x v="98"/>
    <x v="2"/>
  </r>
  <r>
    <x v="98"/>
    <x v="3"/>
  </r>
  <r>
    <x v="99"/>
    <x v="0"/>
  </r>
  <r>
    <x v="99"/>
    <x v="1"/>
  </r>
  <r>
    <x v="99"/>
    <x v="2"/>
  </r>
  <r>
    <x v="99"/>
    <x v="3"/>
  </r>
  <r>
    <x v="100"/>
    <x v="0"/>
  </r>
  <r>
    <x v="100"/>
    <x v="1"/>
  </r>
  <r>
    <x v="100"/>
    <x v="2"/>
  </r>
  <r>
    <x v="100"/>
    <x v="3"/>
  </r>
  <r>
    <x v="101"/>
    <x v="0"/>
  </r>
  <r>
    <x v="101"/>
    <x v="1"/>
  </r>
  <r>
    <x v="101"/>
    <x v="2"/>
  </r>
  <r>
    <x v="101"/>
    <x v="3"/>
  </r>
  <r>
    <x v="102"/>
    <x v="0"/>
  </r>
  <r>
    <x v="102"/>
    <x v="1"/>
  </r>
  <r>
    <x v="102"/>
    <x v="2"/>
  </r>
  <r>
    <x v="102"/>
    <x v="3"/>
  </r>
  <r>
    <x v="103"/>
    <x v="0"/>
  </r>
  <r>
    <x v="103"/>
    <x v="1"/>
  </r>
  <r>
    <x v="103"/>
    <x v="2"/>
  </r>
  <r>
    <x v="103"/>
    <x v="3"/>
  </r>
  <r>
    <x v="104"/>
    <x v="0"/>
  </r>
  <r>
    <x v="104"/>
    <x v="1"/>
  </r>
  <r>
    <x v="104"/>
    <x v="2"/>
  </r>
  <r>
    <x v="104"/>
    <x v="3"/>
  </r>
  <r>
    <x v="105"/>
    <x v="0"/>
  </r>
  <r>
    <x v="105"/>
    <x v="1"/>
  </r>
  <r>
    <x v="105"/>
    <x v="2"/>
  </r>
  <r>
    <x v="105"/>
    <x v="3"/>
  </r>
  <r>
    <x v="106"/>
    <x v="0"/>
  </r>
  <r>
    <x v="106"/>
    <x v="1"/>
  </r>
  <r>
    <x v="106"/>
    <x v="2"/>
  </r>
  <r>
    <x v="106"/>
    <x v="3"/>
  </r>
  <r>
    <x v="107"/>
    <x v="0"/>
  </r>
  <r>
    <x v="107"/>
    <x v="1"/>
  </r>
  <r>
    <x v="107"/>
    <x v="2"/>
  </r>
  <r>
    <x v="107"/>
    <x v="3"/>
  </r>
  <r>
    <x v="108"/>
    <x v="0"/>
  </r>
  <r>
    <x v="108"/>
    <x v="1"/>
  </r>
  <r>
    <x v="108"/>
    <x v="2"/>
  </r>
  <r>
    <x v="108"/>
    <x v="3"/>
  </r>
  <r>
    <x v="109"/>
    <x v="0"/>
  </r>
  <r>
    <x v="109"/>
    <x v="1"/>
  </r>
  <r>
    <x v="109"/>
    <x v="2"/>
  </r>
  <r>
    <x v="109"/>
    <x v="3"/>
  </r>
  <r>
    <x v="110"/>
    <x v="0"/>
  </r>
  <r>
    <x v="110"/>
    <x v="1"/>
  </r>
  <r>
    <x v="110"/>
    <x v="2"/>
  </r>
  <r>
    <x v="110"/>
    <x v="3"/>
  </r>
  <r>
    <x v="111"/>
    <x v="0"/>
  </r>
  <r>
    <x v="111"/>
    <x v="1"/>
  </r>
  <r>
    <x v="111"/>
    <x v="2"/>
  </r>
  <r>
    <x v="111"/>
    <x v="3"/>
  </r>
  <r>
    <x v="112"/>
    <x v="0"/>
  </r>
  <r>
    <x v="112"/>
    <x v="1"/>
  </r>
  <r>
    <x v="112"/>
    <x v="2"/>
  </r>
  <r>
    <x v="112"/>
    <x v="3"/>
  </r>
  <r>
    <x v="113"/>
    <x v="0"/>
  </r>
  <r>
    <x v="113"/>
    <x v="1"/>
  </r>
  <r>
    <x v="113"/>
    <x v="2"/>
  </r>
  <r>
    <x v="113"/>
    <x v="3"/>
  </r>
  <r>
    <x v="114"/>
    <x v="0"/>
  </r>
  <r>
    <x v="114"/>
    <x v="1"/>
  </r>
  <r>
    <x v="114"/>
    <x v="2"/>
  </r>
  <r>
    <x v="114"/>
    <x v="3"/>
  </r>
  <r>
    <x v="115"/>
    <x v="0"/>
  </r>
  <r>
    <x v="115"/>
    <x v="1"/>
  </r>
  <r>
    <x v="115"/>
    <x v="2"/>
  </r>
  <r>
    <x v="115"/>
    <x v="3"/>
  </r>
  <r>
    <x v="116"/>
    <x v="0"/>
  </r>
  <r>
    <x v="116"/>
    <x v="1"/>
  </r>
  <r>
    <x v="116"/>
    <x v="2"/>
  </r>
  <r>
    <x v="116"/>
    <x v="3"/>
  </r>
  <r>
    <x v="117"/>
    <x v="0"/>
  </r>
  <r>
    <x v="117"/>
    <x v="1"/>
  </r>
  <r>
    <x v="117"/>
    <x v="2"/>
  </r>
  <r>
    <x v="117"/>
    <x v="3"/>
  </r>
  <r>
    <x v="118"/>
    <x v="0"/>
  </r>
  <r>
    <x v="118"/>
    <x v="1"/>
  </r>
  <r>
    <x v="118"/>
    <x v="2"/>
  </r>
  <r>
    <x v="118"/>
    <x v="3"/>
  </r>
  <r>
    <x v="119"/>
    <x v="0"/>
  </r>
  <r>
    <x v="119"/>
    <x v="1"/>
  </r>
  <r>
    <x v="119"/>
    <x v="2"/>
  </r>
  <r>
    <x v="119"/>
    <x v="3"/>
  </r>
  <r>
    <x v="120"/>
    <x v="0"/>
  </r>
  <r>
    <x v="120"/>
    <x v="1"/>
  </r>
  <r>
    <x v="120"/>
    <x v="2"/>
  </r>
  <r>
    <x v="120"/>
    <x v="3"/>
  </r>
  <r>
    <x v="121"/>
    <x v="0"/>
  </r>
  <r>
    <x v="121"/>
    <x v="1"/>
  </r>
  <r>
    <x v="121"/>
    <x v="2"/>
  </r>
  <r>
    <x v="121"/>
    <x v="3"/>
  </r>
  <r>
    <x v="122"/>
    <x v="0"/>
  </r>
  <r>
    <x v="122"/>
    <x v="1"/>
  </r>
  <r>
    <x v="122"/>
    <x v="2"/>
  </r>
  <r>
    <x v="122"/>
    <x v="3"/>
  </r>
  <r>
    <x v="123"/>
    <x v="0"/>
  </r>
  <r>
    <x v="123"/>
    <x v="1"/>
  </r>
  <r>
    <x v="123"/>
    <x v="2"/>
  </r>
  <r>
    <x v="123"/>
    <x v="3"/>
  </r>
  <r>
    <x v="124"/>
    <x v="0"/>
  </r>
  <r>
    <x v="124"/>
    <x v="1"/>
  </r>
  <r>
    <x v="124"/>
    <x v="2"/>
  </r>
  <r>
    <x v="124"/>
    <x v="3"/>
  </r>
  <r>
    <x v="125"/>
    <x v="0"/>
  </r>
  <r>
    <x v="125"/>
    <x v="1"/>
  </r>
  <r>
    <x v="125"/>
    <x v="2"/>
  </r>
  <r>
    <x v="125"/>
    <x v="3"/>
  </r>
  <r>
    <x v="126"/>
    <x v="0"/>
  </r>
  <r>
    <x v="126"/>
    <x v="1"/>
  </r>
  <r>
    <x v="126"/>
    <x v="2"/>
  </r>
  <r>
    <x v="126"/>
    <x v="3"/>
  </r>
  <r>
    <x v="127"/>
    <x v="0"/>
  </r>
  <r>
    <x v="127"/>
    <x v="1"/>
  </r>
  <r>
    <x v="127"/>
    <x v="2"/>
  </r>
  <r>
    <x v="127"/>
    <x v="3"/>
  </r>
  <r>
    <x v="128"/>
    <x v="0"/>
  </r>
  <r>
    <x v="128"/>
    <x v="1"/>
  </r>
  <r>
    <x v="128"/>
    <x v="2"/>
  </r>
  <r>
    <x v="128"/>
    <x v="3"/>
  </r>
  <r>
    <x v="129"/>
    <x v="0"/>
  </r>
  <r>
    <x v="129"/>
    <x v="1"/>
  </r>
  <r>
    <x v="129"/>
    <x v="2"/>
  </r>
  <r>
    <x v="129"/>
    <x v="3"/>
  </r>
  <r>
    <x v="130"/>
    <x v="0"/>
  </r>
  <r>
    <x v="130"/>
    <x v="1"/>
  </r>
  <r>
    <x v="130"/>
    <x v="2"/>
  </r>
  <r>
    <x v="130"/>
    <x v="3"/>
  </r>
  <r>
    <x v="131"/>
    <x v="0"/>
  </r>
  <r>
    <x v="131"/>
    <x v="1"/>
  </r>
  <r>
    <x v="131"/>
    <x v="2"/>
  </r>
  <r>
    <x v="131"/>
    <x v="3"/>
  </r>
  <r>
    <x v="132"/>
    <x v="0"/>
  </r>
  <r>
    <x v="132"/>
    <x v="1"/>
  </r>
  <r>
    <x v="132"/>
    <x v="2"/>
  </r>
  <r>
    <x v="132"/>
    <x v="3"/>
  </r>
  <r>
    <x v="133"/>
    <x v="0"/>
  </r>
  <r>
    <x v="133"/>
    <x v="1"/>
  </r>
  <r>
    <x v="133"/>
    <x v="2"/>
  </r>
  <r>
    <x v="133"/>
    <x v="3"/>
  </r>
  <r>
    <x v="134"/>
    <x v="0"/>
  </r>
  <r>
    <x v="134"/>
    <x v="1"/>
  </r>
  <r>
    <x v="134"/>
    <x v="2"/>
  </r>
  <r>
    <x v="134"/>
    <x v="3"/>
  </r>
  <r>
    <x v="135"/>
    <x v="0"/>
  </r>
  <r>
    <x v="135"/>
    <x v="1"/>
  </r>
  <r>
    <x v="135"/>
    <x v="2"/>
  </r>
  <r>
    <x v="135"/>
    <x v="3"/>
  </r>
  <r>
    <x v="136"/>
    <x v="0"/>
  </r>
  <r>
    <x v="136"/>
    <x v="1"/>
  </r>
  <r>
    <x v="136"/>
    <x v="2"/>
  </r>
  <r>
    <x v="136"/>
    <x v="3"/>
  </r>
  <r>
    <x v="137"/>
    <x v="0"/>
  </r>
  <r>
    <x v="137"/>
    <x v="1"/>
  </r>
  <r>
    <x v="137"/>
    <x v="2"/>
  </r>
  <r>
    <x v="137"/>
    <x v="3"/>
  </r>
  <r>
    <x v="138"/>
    <x v="0"/>
  </r>
  <r>
    <x v="138"/>
    <x v="1"/>
  </r>
  <r>
    <x v="138"/>
    <x v="2"/>
  </r>
  <r>
    <x v="138"/>
    <x v="3"/>
  </r>
  <r>
    <x v="139"/>
    <x v="0"/>
  </r>
  <r>
    <x v="139"/>
    <x v="1"/>
  </r>
  <r>
    <x v="139"/>
    <x v="2"/>
  </r>
  <r>
    <x v="139"/>
    <x v="3"/>
  </r>
  <r>
    <x v="140"/>
    <x v="0"/>
  </r>
  <r>
    <x v="140"/>
    <x v="1"/>
  </r>
  <r>
    <x v="140"/>
    <x v="2"/>
  </r>
  <r>
    <x v="140"/>
    <x v="3"/>
  </r>
  <r>
    <x v="141"/>
    <x v="0"/>
  </r>
  <r>
    <x v="141"/>
    <x v="1"/>
  </r>
  <r>
    <x v="141"/>
    <x v="2"/>
  </r>
  <r>
    <x v="141"/>
    <x v="3"/>
  </r>
  <r>
    <x v="142"/>
    <x v="0"/>
  </r>
  <r>
    <x v="142"/>
    <x v="1"/>
  </r>
  <r>
    <x v="142"/>
    <x v="2"/>
  </r>
  <r>
    <x v="142"/>
    <x v="3"/>
  </r>
  <r>
    <x v="143"/>
    <x v="0"/>
  </r>
  <r>
    <x v="143"/>
    <x v="1"/>
  </r>
  <r>
    <x v="143"/>
    <x v="2"/>
  </r>
  <r>
    <x v="143"/>
    <x v="3"/>
  </r>
  <r>
    <x v="144"/>
    <x v="0"/>
  </r>
  <r>
    <x v="144"/>
    <x v="1"/>
  </r>
  <r>
    <x v="144"/>
    <x v="2"/>
  </r>
  <r>
    <x v="144"/>
    <x v="3"/>
  </r>
  <r>
    <x v="145"/>
    <x v="0"/>
  </r>
  <r>
    <x v="145"/>
    <x v="1"/>
  </r>
  <r>
    <x v="145"/>
    <x v="2"/>
  </r>
  <r>
    <x v="145"/>
    <x v="3"/>
  </r>
  <r>
    <x v="146"/>
    <x v="0"/>
  </r>
  <r>
    <x v="146"/>
    <x v="1"/>
  </r>
  <r>
    <x v="146"/>
    <x v="2"/>
  </r>
  <r>
    <x v="146"/>
    <x v="3"/>
  </r>
  <r>
    <x v="147"/>
    <x v="0"/>
  </r>
  <r>
    <x v="147"/>
    <x v="1"/>
  </r>
  <r>
    <x v="147"/>
    <x v="2"/>
  </r>
  <r>
    <x v="147"/>
    <x v="3"/>
  </r>
  <r>
    <x v="148"/>
    <x v="0"/>
  </r>
  <r>
    <x v="148"/>
    <x v="1"/>
  </r>
  <r>
    <x v="148"/>
    <x v="2"/>
  </r>
  <r>
    <x v="148"/>
    <x v="3"/>
  </r>
  <r>
    <x v="149"/>
    <x v="0"/>
  </r>
  <r>
    <x v="149"/>
    <x v="1"/>
  </r>
  <r>
    <x v="149"/>
    <x v="2"/>
  </r>
  <r>
    <x v="149"/>
    <x v="3"/>
  </r>
  <r>
    <x v="150"/>
    <x v="0"/>
  </r>
  <r>
    <x v="150"/>
    <x v="1"/>
  </r>
  <r>
    <x v="150"/>
    <x v="2"/>
  </r>
  <r>
    <x v="150"/>
    <x v="3"/>
  </r>
  <r>
    <x v="151"/>
    <x v="0"/>
  </r>
  <r>
    <x v="151"/>
    <x v="1"/>
  </r>
  <r>
    <x v="151"/>
    <x v="2"/>
  </r>
  <r>
    <x v="151"/>
    <x v="3"/>
  </r>
  <r>
    <x v="152"/>
    <x v="0"/>
  </r>
  <r>
    <x v="152"/>
    <x v="1"/>
  </r>
  <r>
    <x v="152"/>
    <x v="2"/>
  </r>
  <r>
    <x v="152"/>
    <x v="3"/>
  </r>
  <r>
    <x v="153"/>
    <x v="0"/>
  </r>
  <r>
    <x v="153"/>
    <x v="1"/>
  </r>
  <r>
    <x v="153"/>
    <x v="2"/>
  </r>
  <r>
    <x v="153"/>
    <x v="3"/>
  </r>
  <r>
    <x v="154"/>
    <x v="0"/>
  </r>
  <r>
    <x v="154"/>
    <x v="1"/>
  </r>
  <r>
    <x v="154"/>
    <x v="2"/>
  </r>
  <r>
    <x v="154"/>
    <x v="3"/>
  </r>
  <r>
    <x v="155"/>
    <x v="0"/>
  </r>
  <r>
    <x v="155"/>
    <x v="1"/>
  </r>
  <r>
    <x v="155"/>
    <x v="2"/>
  </r>
  <r>
    <x v="155"/>
    <x v="3"/>
  </r>
  <r>
    <x v="156"/>
    <x v="0"/>
  </r>
  <r>
    <x v="156"/>
    <x v="1"/>
  </r>
  <r>
    <x v="156"/>
    <x v="2"/>
  </r>
  <r>
    <x v="156"/>
    <x v="3"/>
  </r>
  <r>
    <x v="157"/>
    <x v="0"/>
  </r>
  <r>
    <x v="157"/>
    <x v="1"/>
  </r>
  <r>
    <x v="157"/>
    <x v="2"/>
  </r>
  <r>
    <x v="157"/>
    <x v="3"/>
  </r>
  <r>
    <x v="158"/>
    <x v="0"/>
  </r>
  <r>
    <x v="158"/>
    <x v="1"/>
  </r>
  <r>
    <x v="158"/>
    <x v="2"/>
  </r>
  <r>
    <x v="158"/>
    <x v="3"/>
  </r>
  <r>
    <x v="159"/>
    <x v="0"/>
  </r>
  <r>
    <x v="159"/>
    <x v="1"/>
  </r>
  <r>
    <x v="159"/>
    <x v="2"/>
  </r>
  <r>
    <x v="159"/>
    <x v="3"/>
  </r>
  <r>
    <x v="160"/>
    <x v="0"/>
  </r>
  <r>
    <x v="160"/>
    <x v="1"/>
  </r>
  <r>
    <x v="160"/>
    <x v="2"/>
  </r>
  <r>
    <x v="160"/>
    <x v="3"/>
  </r>
  <r>
    <x v="161"/>
    <x v="0"/>
  </r>
  <r>
    <x v="161"/>
    <x v="1"/>
  </r>
  <r>
    <x v="161"/>
    <x v="2"/>
  </r>
  <r>
    <x v="161"/>
    <x v="3"/>
  </r>
  <r>
    <x v="162"/>
    <x v="0"/>
  </r>
  <r>
    <x v="162"/>
    <x v="1"/>
  </r>
  <r>
    <x v="162"/>
    <x v="2"/>
  </r>
  <r>
    <x v="162"/>
    <x v="3"/>
  </r>
  <r>
    <x v="163"/>
    <x v="0"/>
  </r>
  <r>
    <x v="163"/>
    <x v="1"/>
  </r>
  <r>
    <x v="163"/>
    <x v="2"/>
  </r>
  <r>
    <x v="163"/>
    <x v="3"/>
  </r>
  <r>
    <x v="164"/>
    <x v="0"/>
  </r>
  <r>
    <x v="164"/>
    <x v="1"/>
  </r>
  <r>
    <x v="164"/>
    <x v="2"/>
  </r>
  <r>
    <x v="164"/>
    <x v="3"/>
  </r>
  <r>
    <x v="165"/>
    <x v="0"/>
  </r>
  <r>
    <x v="165"/>
    <x v="1"/>
  </r>
  <r>
    <x v="165"/>
    <x v="2"/>
  </r>
  <r>
    <x v="165"/>
    <x v="3"/>
  </r>
  <r>
    <x v="166"/>
    <x v="0"/>
  </r>
  <r>
    <x v="166"/>
    <x v="1"/>
  </r>
  <r>
    <x v="166"/>
    <x v="2"/>
  </r>
  <r>
    <x v="166"/>
    <x v="3"/>
  </r>
  <r>
    <x v="167"/>
    <x v="0"/>
  </r>
  <r>
    <x v="167"/>
    <x v="1"/>
  </r>
  <r>
    <x v="167"/>
    <x v="2"/>
  </r>
  <r>
    <x v="167"/>
    <x v="3"/>
  </r>
  <r>
    <x v="168"/>
    <x v="0"/>
  </r>
  <r>
    <x v="168"/>
    <x v="1"/>
  </r>
  <r>
    <x v="168"/>
    <x v="2"/>
  </r>
  <r>
    <x v="168"/>
    <x v="3"/>
  </r>
  <r>
    <x v="169"/>
    <x v="0"/>
  </r>
  <r>
    <x v="169"/>
    <x v="1"/>
  </r>
  <r>
    <x v="169"/>
    <x v="2"/>
  </r>
  <r>
    <x v="169"/>
    <x v="3"/>
  </r>
  <r>
    <x v="170"/>
    <x v="0"/>
  </r>
  <r>
    <x v="170"/>
    <x v="1"/>
  </r>
  <r>
    <x v="170"/>
    <x v="2"/>
  </r>
  <r>
    <x v="170"/>
    <x v="3"/>
  </r>
  <r>
    <x v="171"/>
    <x v="0"/>
  </r>
  <r>
    <x v="171"/>
    <x v="1"/>
  </r>
  <r>
    <x v="171"/>
    <x v="2"/>
  </r>
  <r>
    <x v="171"/>
    <x v="3"/>
  </r>
  <r>
    <x v="172"/>
    <x v="0"/>
  </r>
  <r>
    <x v="172"/>
    <x v="1"/>
  </r>
  <r>
    <x v="172"/>
    <x v="2"/>
  </r>
  <r>
    <x v="172"/>
    <x v="3"/>
  </r>
  <r>
    <x v="173"/>
    <x v="0"/>
  </r>
  <r>
    <x v="173"/>
    <x v="1"/>
  </r>
  <r>
    <x v="173"/>
    <x v="2"/>
  </r>
  <r>
    <x v="173"/>
    <x v="3"/>
  </r>
  <r>
    <x v="174"/>
    <x v="0"/>
  </r>
  <r>
    <x v="174"/>
    <x v="1"/>
  </r>
  <r>
    <x v="174"/>
    <x v="2"/>
  </r>
  <r>
    <x v="174"/>
    <x v="3"/>
  </r>
  <r>
    <x v="175"/>
    <x v="0"/>
  </r>
  <r>
    <x v="175"/>
    <x v="1"/>
  </r>
  <r>
    <x v="175"/>
    <x v="2"/>
  </r>
  <r>
    <x v="175"/>
    <x v="3"/>
  </r>
  <r>
    <x v="176"/>
    <x v="0"/>
  </r>
  <r>
    <x v="176"/>
    <x v="1"/>
  </r>
  <r>
    <x v="176"/>
    <x v="2"/>
  </r>
  <r>
    <x v="176"/>
    <x v="3"/>
  </r>
  <r>
    <x v="177"/>
    <x v="0"/>
  </r>
  <r>
    <x v="177"/>
    <x v="1"/>
  </r>
  <r>
    <x v="177"/>
    <x v="2"/>
  </r>
  <r>
    <x v="177"/>
    <x v="3"/>
  </r>
  <r>
    <x v="178"/>
    <x v="0"/>
  </r>
  <r>
    <x v="178"/>
    <x v="1"/>
  </r>
  <r>
    <x v="178"/>
    <x v="2"/>
  </r>
  <r>
    <x v="178"/>
    <x v="3"/>
  </r>
  <r>
    <x v="179"/>
    <x v="0"/>
  </r>
  <r>
    <x v="179"/>
    <x v="1"/>
  </r>
  <r>
    <x v="179"/>
    <x v="2"/>
  </r>
  <r>
    <x v="179"/>
    <x v="3"/>
  </r>
  <r>
    <x v="180"/>
    <x v="0"/>
  </r>
  <r>
    <x v="180"/>
    <x v="1"/>
  </r>
  <r>
    <x v="180"/>
    <x v="2"/>
  </r>
  <r>
    <x v="180"/>
    <x v="3"/>
  </r>
  <r>
    <x v="181"/>
    <x v="0"/>
  </r>
  <r>
    <x v="181"/>
    <x v="1"/>
  </r>
  <r>
    <x v="181"/>
    <x v="2"/>
  </r>
  <r>
    <x v="181"/>
    <x v="3"/>
  </r>
  <r>
    <x v="182"/>
    <x v="0"/>
  </r>
  <r>
    <x v="182"/>
    <x v="1"/>
  </r>
  <r>
    <x v="182"/>
    <x v="2"/>
  </r>
  <r>
    <x v="182"/>
    <x v="3"/>
  </r>
  <r>
    <x v="183"/>
    <x v="0"/>
  </r>
  <r>
    <x v="183"/>
    <x v="1"/>
  </r>
  <r>
    <x v="183"/>
    <x v="2"/>
  </r>
  <r>
    <x v="183"/>
    <x v="3"/>
  </r>
  <r>
    <x v="184"/>
    <x v="0"/>
  </r>
  <r>
    <x v="184"/>
    <x v="1"/>
  </r>
  <r>
    <x v="184"/>
    <x v="2"/>
  </r>
  <r>
    <x v="184"/>
    <x v="3"/>
  </r>
  <r>
    <x v="185"/>
    <x v="0"/>
  </r>
  <r>
    <x v="185"/>
    <x v="1"/>
  </r>
  <r>
    <x v="185"/>
    <x v="2"/>
  </r>
  <r>
    <x v="185"/>
    <x v="3"/>
  </r>
  <r>
    <x v="186"/>
    <x v="0"/>
  </r>
  <r>
    <x v="186"/>
    <x v="1"/>
  </r>
  <r>
    <x v="186"/>
    <x v="2"/>
  </r>
  <r>
    <x v="186"/>
    <x v="3"/>
  </r>
  <r>
    <x v="187"/>
    <x v="0"/>
  </r>
  <r>
    <x v="187"/>
    <x v="1"/>
  </r>
  <r>
    <x v="187"/>
    <x v="2"/>
  </r>
  <r>
    <x v="187"/>
    <x v="3"/>
  </r>
  <r>
    <x v="188"/>
    <x v="0"/>
  </r>
  <r>
    <x v="188"/>
    <x v="1"/>
  </r>
  <r>
    <x v="188"/>
    <x v="2"/>
  </r>
  <r>
    <x v="188"/>
    <x v="3"/>
  </r>
  <r>
    <x v="189"/>
    <x v="0"/>
  </r>
  <r>
    <x v="189"/>
    <x v="1"/>
  </r>
  <r>
    <x v="189"/>
    <x v="2"/>
  </r>
  <r>
    <x v="189"/>
    <x v="3"/>
  </r>
  <r>
    <x v="190"/>
    <x v="0"/>
  </r>
  <r>
    <x v="190"/>
    <x v="1"/>
  </r>
  <r>
    <x v="190"/>
    <x v="2"/>
  </r>
  <r>
    <x v="190"/>
    <x v="3"/>
  </r>
  <r>
    <x v="191"/>
    <x v="0"/>
  </r>
  <r>
    <x v="191"/>
    <x v="1"/>
  </r>
  <r>
    <x v="191"/>
    <x v="2"/>
  </r>
  <r>
    <x v="192"/>
    <x v="0"/>
  </r>
  <r>
    <x v="192"/>
    <x v="1"/>
  </r>
  <r>
    <x v="192"/>
    <x v="2"/>
  </r>
  <r>
    <x v="192"/>
    <x v="3"/>
  </r>
  <r>
    <x v="193"/>
    <x v="0"/>
  </r>
  <r>
    <x v="193"/>
    <x v="1"/>
  </r>
  <r>
    <x v="193"/>
    <x v="2"/>
  </r>
  <r>
    <x v="193"/>
    <x v="3"/>
  </r>
  <r>
    <x v="194"/>
    <x v="0"/>
  </r>
  <r>
    <x v="194"/>
    <x v="1"/>
  </r>
  <r>
    <x v="194"/>
    <x v="2"/>
  </r>
  <r>
    <x v="194"/>
    <x v="3"/>
  </r>
  <r>
    <x v="195"/>
    <x v="0"/>
  </r>
  <r>
    <x v="195"/>
    <x v="1"/>
  </r>
  <r>
    <x v="195"/>
    <x v="2"/>
  </r>
  <r>
    <x v="195"/>
    <x v="3"/>
  </r>
  <r>
    <x v="196"/>
    <x v="0"/>
  </r>
  <r>
    <x v="196"/>
    <x v="1"/>
  </r>
  <r>
    <x v="196"/>
    <x v="2"/>
  </r>
  <r>
    <x v="196"/>
    <x v="3"/>
  </r>
  <r>
    <x v="197"/>
    <x v="0"/>
  </r>
  <r>
    <x v="197"/>
    <x v="1"/>
  </r>
  <r>
    <x v="197"/>
    <x v="2"/>
  </r>
  <r>
    <x v="197"/>
    <x v="3"/>
  </r>
  <r>
    <x v="198"/>
    <x v="0"/>
  </r>
  <r>
    <x v="198"/>
    <x v="1"/>
  </r>
  <r>
    <x v="198"/>
    <x v="2"/>
  </r>
  <r>
    <x v="198"/>
    <x v="3"/>
  </r>
  <r>
    <x v="199"/>
    <x v="0"/>
  </r>
  <r>
    <x v="199"/>
    <x v="1"/>
  </r>
  <r>
    <x v="199"/>
    <x v="2"/>
  </r>
  <r>
    <x v="199"/>
    <x v="3"/>
  </r>
  <r>
    <x v="200"/>
    <x v="0"/>
  </r>
  <r>
    <x v="200"/>
    <x v="1"/>
  </r>
  <r>
    <x v="200"/>
    <x v="2"/>
  </r>
  <r>
    <x v="200"/>
    <x v="3"/>
  </r>
  <r>
    <x v="201"/>
    <x v="0"/>
  </r>
  <r>
    <x v="201"/>
    <x v="1"/>
  </r>
  <r>
    <x v="201"/>
    <x v="2"/>
  </r>
  <r>
    <x v="201"/>
    <x v="3"/>
  </r>
  <r>
    <x v="202"/>
    <x v="0"/>
  </r>
  <r>
    <x v="202"/>
    <x v="1"/>
  </r>
  <r>
    <x v="202"/>
    <x v="2"/>
  </r>
  <r>
    <x v="202"/>
    <x v="3"/>
  </r>
  <r>
    <x v="203"/>
    <x v="0"/>
  </r>
  <r>
    <x v="203"/>
    <x v="1"/>
  </r>
  <r>
    <x v="203"/>
    <x v="2"/>
  </r>
  <r>
    <x v="203"/>
    <x v="3"/>
  </r>
  <r>
    <x v="204"/>
    <x v="0"/>
  </r>
  <r>
    <x v="204"/>
    <x v="1"/>
  </r>
  <r>
    <x v="204"/>
    <x v="2"/>
  </r>
  <r>
    <x v="204"/>
    <x v="3"/>
  </r>
  <r>
    <x v="205"/>
    <x v="0"/>
  </r>
  <r>
    <x v="205"/>
    <x v="1"/>
  </r>
  <r>
    <x v="205"/>
    <x v="2"/>
  </r>
  <r>
    <x v="205"/>
    <x v="3"/>
  </r>
  <r>
    <x v="206"/>
    <x v="0"/>
  </r>
  <r>
    <x v="206"/>
    <x v="1"/>
  </r>
  <r>
    <x v="206"/>
    <x v="2"/>
  </r>
  <r>
    <x v="206"/>
    <x v="3"/>
  </r>
  <r>
    <x v="207"/>
    <x v="0"/>
  </r>
  <r>
    <x v="207"/>
    <x v="1"/>
  </r>
  <r>
    <x v="207"/>
    <x v="2"/>
  </r>
  <r>
    <x v="207"/>
    <x v="3"/>
  </r>
  <r>
    <x v="208"/>
    <x v="0"/>
  </r>
  <r>
    <x v="208"/>
    <x v="1"/>
  </r>
  <r>
    <x v="208"/>
    <x v="2"/>
  </r>
  <r>
    <x v="208"/>
    <x v="3"/>
  </r>
  <r>
    <x v="209"/>
    <x v="0"/>
  </r>
  <r>
    <x v="209"/>
    <x v="1"/>
  </r>
  <r>
    <x v="209"/>
    <x v="2"/>
  </r>
  <r>
    <x v="209"/>
    <x v="3"/>
  </r>
  <r>
    <x v="210"/>
    <x v="0"/>
  </r>
  <r>
    <x v="210"/>
    <x v="1"/>
  </r>
  <r>
    <x v="210"/>
    <x v="2"/>
  </r>
  <r>
    <x v="210"/>
    <x v="3"/>
  </r>
  <r>
    <x v="211"/>
    <x v="0"/>
  </r>
  <r>
    <x v="211"/>
    <x v="1"/>
  </r>
  <r>
    <x v="211"/>
    <x v="2"/>
  </r>
  <r>
    <x v="211"/>
    <x v="3"/>
  </r>
  <r>
    <x v="212"/>
    <x v="0"/>
  </r>
  <r>
    <x v="212"/>
    <x v="1"/>
  </r>
  <r>
    <x v="212"/>
    <x v="2"/>
  </r>
  <r>
    <x v="212"/>
    <x v="3"/>
  </r>
  <r>
    <x v="213"/>
    <x v="0"/>
  </r>
  <r>
    <x v="213"/>
    <x v="1"/>
  </r>
  <r>
    <x v="213"/>
    <x v="2"/>
  </r>
  <r>
    <x v="213"/>
    <x v="3"/>
  </r>
  <r>
    <x v="214"/>
    <x v="0"/>
  </r>
  <r>
    <x v="214"/>
    <x v="1"/>
  </r>
  <r>
    <x v="214"/>
    <x v="2"/>
  </r>
  <r>
    <x v="214"/>
    <x v="3"/>
  </r>
  <r>
    <x v="215"/>
    <x v="0"/>
  </r>
  <r>
    <x v="215"/>
    <x v="1"/>
  </r>
  <r>
    <x v="215"/>
    <x v="2"/>
  </r>
  <r>
    <x v="215"/>
    <x v="3"/>
  </r>
  <r>
    <x v="216"/>
    <x v="0"/>
  </r>
  <r>
    <x v="216"/>
    <x v="1"/>
  </r>
  <r>
    <x v="216"/>
    <x v="2"/>
  </r>
  <r>
    <x v="216"/>
    <x v="3"/>
  </r>
  <r>
    <x v="217"/>
    <x v="0"/>
  </r>
  <r>
    <x v="217"/>
    <x v="1"/>
  </r>
  <r>
    <x v="217"/>
    <x v="2"/>
  </r>
  <r>
    <x v="217"/>
    <x v="3"/>
  </r>
  <r>
    <x v="218"/>
    <x v="0"/>
  </r>
  <r>
    <x v="218"/>
    <x v="1"/>
  </r>
  <r>
    <x v="218"/>
    <x v="2"/>
  </r>
  <r>
    <x v="218"/>
    <x v="3"/>
  </r>
  <r>
    <x v="219"/>
    <x v="0"/>
  </r>
  <r>
    <x v="219"/>
    <x v="1"/>
  </r>
  <r>
    <x v="219"/>
    <x v="2"/>
  </r>
  <r>
    <x v="219"/>
    <x v="3"/>
  </r>
  <r>
    <x v="220"/>
    <x v="0"/>
  </r>
  <r>
    <x v="220"/>
    <x v="1"/>
  </r>
  <r>
    <x v="220"/>
    <x v="2"/>
  </r>
  <r>
    <x v="220"/>
    <x v="3"/>
  </r>
  <r>
    <x v="221"/>
    <x v="0"/>
  </r>
  <r>
    <x v="221"/>
    <x v="1"/>
  </r>
  <r>
    <x v="221"/>
    <x v="2"/>
  </r>
  <r>
    <x v="221"/>
    <x v="3"/>
  </r>
  <r>
    <x v="222"/>
    <x v="0"/>
  </r>
  <r>
    <x v="222"/>
    <x v="1"/>
  </r>
  <r>
    <x v="222"/>
    <x v="2"/>
  </r>
  <r>
    <x v="222"/>
    <x v="3"/>
  </r>
  <r>
    <x v="223"/>
    <x v="0"/>
  </r>
  <r>
    <x v="223"/>
    <x v="1"/>
  </r>
  <r>
    <x v="223"/>
    <x v="2"/>
  </r>
  <r>
    <x v="223"/>
    <x v="3"/>
  </r>
  <r>
    <x v="224"/>
    <x v="0"/>
  </r>
  <r>
    <x v="224"/>
    <x v="1"/>
  </r>
  <r>
    <x v="224"/>
    <x v="2"/>
  </r>
  <r>
    <x v="224"/>
    <x v="3"/>
  </r>
  <r>
    <x v="225"/>
    <x v="0"/>
  </r>
  <r>
    <x v="225"/>
    <x v="1"/>
  </r>
  <r>
    <x v="225"/>
    <x v="2"/>
  </r>
  <r>
    <x v="225"/>
    <x v="3"/>
  </r>
  <r>
    <x v="226"/>
    <x v="0"/>
  </r>
  <r>
    <x v="226"/>
    <x v="1"/>
  </r>
  <r>
    <x v="226"/>
    <x v="2"/>
  </r>
  <r>
    <x v="226"/>
    <x v="3"/>
  </r>
  <r>
    <x v="227"/>
    <x v="0"/>
  </r>
  <r>
    <x v="227"/>
    <x v="1"/>
  </r>
  <r>
    <x v="227"/>
    <x v="2"/>
  </r>
  <r>
    <x v="227"/>
    <x v="3"/>
  </r>
  <r>
    <x v="228"/>
    <x v="0"/>
  </r>
  <r>
    <x v="228"/>
    <x v="1"/>
  </r>
  <r>
    <x v="228"/>
    <x v="2"/>
  </r>
  <r>
    <x v="228"/>
    <x v="3"/>
  </r>
  <r>
    <x v="229"/>
    <x v="0"/>
  </r>
  <r>
    <x v="229"/>
    <x v="1"/>
  </r>
  <r>
    <x v="229"/>
    <x v="2"/>
  </r>
  <r>
    <x v="229"/>
    <x v="3"/>
  </r>
  <r>
    <x v="230"/>
    <x v="0"/>
  </r>
  <r>
    <x v="230"/>
    <x v="1"/>
  </r>
  <r>
    <x v="230"/>
    <x v="2"/>
  </r>
  <r>
    <x v="230"/>
    <x v="3"/>
  </r>
  <r>
    <x v="231"/>
    <x v="0"/>
  </r>
  <r>
    <x v="231"/>
    <x v="1"/>
  </r>
  <r>
    <x v="231"/>
    <x v="2"/>
  </r>
  <r>
    <x v="231"/>
    <x v="3"/>
  </r>
  <r>
    <x v="232"/>
    <x v="0"/>
  </r>
  <r>
    <x v="232"/>
    <x v="1"/>
  </r>
  <r>
    <x v="232"/>
    <x v="2"/>
  </r>
  <r>
    <x v="232"/>
    <x v="3"/>
  </r>
  <r>
    <x v="233"/>
    <x v="0"/>
  </r>
  <r>
    <x v="233"/>
    <x v="1"/>
  </r>
  <r>
    <x v="233"/>
    <x v="2"/>
  </r>
  <r>
    <x v="233"/>
    <x v="3"/>
  </r>
  <r>
    <x v="234"/>
    <x v="0"/>
  </r>
  <r>
    <x v="234"/>
    <x v="1"/>
  </r>
  <r>
    <x v="234"/>
    <x v="2"/>
  </r>
  <r>
    <x v="234"/>
    <x v="3"/>
  </r>
  <r>
    <x v="235"/>
    <x v="0"/>
  </r>
  <r>
    <x v="235"/>
    <x v="1"/>
  </r>
  <r>
    <x v="235"/>
    <x v="2"/>
  </r>
  <r>
    <x v="235"/>
    <x v="3"/>
  </r>
  <r>
    <x v="236"/>
    <x v="0"/>
  </r>
  <r>
    <x v="236"/>
    <x v="1"/>
  </r>
  <r>
    <x v="236"/>
    <x v="2"/>
  </r>
  <r>
    <x v="236"/>
    <x v="3"/>
  </r>
  <r>
    <x v="237"/>
    <x v="0"/>
  </r>
  <r>
    <x v="237"/>
    <x v="1"/>
  </r>
  <r>
    <x v="237"/>
    <x v="2"/>
  </r>
  <r>
    <x v="237"/>
    <x v="3"/>
  </r>
  <r>
    <x v="238"/>
    <x v="0"/>
  </r>
  <r>
    <x v="238"/>
    <x v="1"/>
  </r>
  <r>
    <x v="238"/>
    <x v="2"/>
  </r>
  <r>
    <x v="238"/>
    <x v="3"/>
  </r>
  <r>
    <x v="239"/>
    <x v="0"/>
  </r>
  <r>
    <x v="239"/>
    <x v="1"/>
  </r>
  <r>
    <x v="239"/>
    <x v="2"/>
  </r>
  <r>
    <x v="239"/>
    <x v="3"/>
  </r>
  <r>
    <x v="240"/>
    <x v="0"/>
  </r>
  <r>
    <x v="240"/>
    <x v="1"/>
  </r>
  <r>
    <x v="240"/>
    <x v="2"/>
  </r>
  <r>
    <x v="240"/>
    <x v="3"/>
  </r>
  <r>
    <x v="241"/>
    <x v="0"/>
  </r>
  <r>
    <x v="241"/>
    <x v="1"/>
  </r>
  <r>
    <x v="241"/>
    <x v="2"/>
  </r>
  <r>
    <x v="241"/>
    <x v="3"/>
  </r>
  <r>
    <x v="242"/>
    <x v="0"/>
  </r>
  <r>
    <x v="242"/>
    <x v="1"/>
  </r>
  <r>
    <x v="242"/>
    <x v="2"/>
  </r>
  <r>
    <x v="242"/>
    <x v="3"/>
  </r>
  <r>
    <x v="243"/>
    <x v="0"/>
  </r>
  <r>
    <x v="243"/>
    <x v="1"/>
  </r>
  <r>
    <x v="243"/>
    <x v="2"/>
  </r>
  <r>
    <x v="243"/>
    <x v="3"/>
  </r>
  <r>
    <x v="244"/>
    <x v="0"/>
  </r>
  <r>
    <x v="244"/>
    <x v="1"/>
  </r>
  <r>
    <x v="244"/>
    <x v="2"/>
  </r>
  <r>
    <x v="244"/>
    <x v="3"/>
  </r>
  <r>
    <x v="245"/>
    <x v="0"/>
  </r>
  <r>
    <x v="245"/>
    <x v="1"/>
  </r>
  <r>
    <x v="245"/>
    <x v="2"/>
  </r>
  <r>
    <x v="245"/>
    <x v="3"/>
  </r>
  <r>
    <x v="246"/>
    <x v="0"/>
  </r>
  <r>
    <x v="246"/>
    <x v="1"/>
  </r>
  <r>
    <x v="246"/>
    <x v="2"/>
  </r>
  <r>
    <x v="246"/>
    <x v="3"/>
  </r>
  <r>
    <x v="247"/>
    <x v="0"/>
  </r>
  <r>
    <x v="247"/>
    <x v="1"/>
  </r>
  <r>
    <x v="247"/>
    <x v="2"/>
  </r>
  <r>
    <x v="247"/>
    <x v="3"/>
  </r>
  <r>
    <x v="248"/>
    <x v="0"/>
  </r>
  <r>
    <x v="248"/>
    <x v="1"/>
  </r>
  <r>
    <x v="248"/>
    <x v="2"/>
  </r>
  <r>
    <x v="248"/>
    <x v="3"/>
  </r>
  <r>
    <x v="249"/>
    <x v="0"/>
  </r>
  <r>
    <x v="249"/>
    <x v="1"/>
  </r>
  <r>
    <x v="249"/>
    <x v="2"/>
  </r>
  <r>
    <x v="249"/>
    <x v="3"/>
  </r>
  <r>
    <x v="250"/>
    <x v="0"/>
  </r>
  <r>
    <x v="250"/>
    <x v="1"/>
  </r>
  <r>
    <x v="250"/>
    <x v="2"/>
  </r>
  <r>
    <x v="250"/>
    <x v="3"/>
  </r>
  <r>
    <x v="251"/>
    <x v="0"/>
  </r>
  <r>
    <x v="251"/>
    <x v="1"/>
  </r>
  <r>
    <x v="251"/>
    <x v="2"/>
  </r>
  <r>
    <x v="251"/>
    <x v="3"/>
  </r>
  <r>
    <x v="252"/>
    <x v="0"/>
  </r>
  <r>
    <x v="252"/>
    <x v="1"/>
  </r>
  <r>
    <x v="252"/>
    <x v="2"/>
  </r>
  <r>
    <x v="252"/>
    <x v="3"/>
  </r>
  <r>
    <x v="253"/>
    <x v="0"/>
  </r>
  <r>
    <x v="253"/>
    <x v="1"/>
  </r>
  <r>
    <x v="253"/>
    <x v="2"/>
  </r>
  <r>
    <x v="253"/>
    <x v="3"/>
  </r>
  <r>
    <x v="254"/>
    <x v="0"/>
  </r>
  <r>
    <x v="254"/>
    <x v="1"/>
  </r>
  <r>
    <x v="254"/>
    <x v="2"/>
  </r>
  <r>
    <x v="254"/>
    <x v="3"/>
  </r>
  <r>
    <x v="255"/>
    <x v="0"/>
  </r>
  <r>
    <x v="255"/>
    <x v="1"/>
  </r>
  <r>
    <x v="255"/>
    <x v="2"/>
  </r>
  <r>
    <x v="255"/>
    <x v="3"/>
  </r>
  <r>
    <x v="256"/>
    <x v="0"/>
  </r>
  <r>
    <x v="256"/>
    <x v="1"/>
  </r>
  <r>
    <x v="256"/>
    <x v="2"/>
  </r>
  <r>
    <x v="256"/>
    <x v="3"/>
  </r>
  <r>
    <x v="257"/>
    <x v="0"/>
  </r>
  <r>
    <x v="257"/>
    <x v="1"/>
  </r>
  <r>
    <x v="257"/>
    <x v="2"/>
  </r>
  <r>
    <x v="257"/>
    <x v="3"/>
  </r>
  <r>
    <x v="258"/>
    <x v="0"/>
  </r>
  <r>
    <x v="258"/>
    <x v="1"/>
  </r>
  <r>
    <x v="258"/>
    <x v="2"/>
  </r>
  <r>
    <x v="258"/>
    <x v="3"/>
  </r>
  <r>
    <x v="259"/>
    <x v="0"/>
  </r>
  <r>
    <x v="259"/>
    <x v="1"/>
  </r>
  <r>
    <x v="259"/>
    <x v="2"/>
  </r>
  <r>
    <x v="259"/>
    <x v="3"/>
  </r>
  <r>
    <x v="260"/>
    <x v="0"/>
  </r>
  <r>
    <x v="260"/>
    <x v="1"/>
  </r>
  <r>
    <x v="260"/>
    <x v="2"/>
  </r>
  <r>
    <x v="260"/>
    <x v="3"/>
  </r>
  <r>
    <x v="261"/>
    <x v="0"/>
  </r>
  <r>
    <x v="261"/>
    <x v="1"/>
  </r>
  <r>
    <x v="261"/>
    <x v="2"/>
  </r>
  <r>
    <x v="261"/>
    <x v="3"/>
  </r>
  <r>
    <x v="262"/>
    <x v="0"/>
  </r>
  <r>
    <x v="262"/>
    <x v="1"/>
  </r>
  <r>
    <x v="262"/>
    <x v="2"/>
  </r>
  <r>
    <x v="262"/>
    <x v="3"/>
  </r>
  <r>
    <x v="263"/>
    <x v="0"/>
  </r>
  <r>
    <x v="263"/>
    <x v="1"/>
  </r>
  <r>
    <x v="263"/>
    <x v="2"/>
  </r>
  <r>
    <x v="263"/>
    <x v="3"/>
  </r>
  <r>
    <x v="264"/>
    <x v="0"/>
  </r>
  <r>
    <x v="264"/>
    <x v="1"/>
  </r>
  <r>
    <x v="264"/>
    <x v="2"/>
  </r>
  <r>
    <x v="264"/>
    <x v="3"/>
  </r>
  <r>
    <x v="265"/>
    <x v="0"/>
  </r>
  <r>
    <x v="265"/>
    <x v="1"/>
  </r>
  <r>
    <x v="265"/>
    <x v="2"/>
  </r>
  <r>
    <x v="265"/>
    <x v="3"/>
  </r>
  <r>
    <x v="266"/>
    <x v="0"/>
  </r>
  <r>
    <x v="266"/>
    <x v="1"/>
  </r>
  <r>
    <x v="266"/>
    <x v="2"/>
  </r>
  <r>
    <x v="266"/>
    <x v="3"/>
  </r>
  <r>
    <x v="267"/>
    <x v="0"/>
  </r>
  <r>
    <x v="267"/>
    <x v="1"/>
  </r>
  <r>
    <x v="267"/>
    <x v="2"/>
  </r>
  <r>
    <x v="267"/>
    <x v="3"/>
  </r>
  <r>
    <x v="268"/>
    <x v="0"/>
  </r>
  <r>
    <x v="268"/>
    <x v="1"/>
  </r>
  <r>
    <x v="268"/>
    <x v="2"/>
  </r>
  <r>
    <x v="268"/>
    <x v="3"/>
  </r>
  <r>
    <x v="269"/>
    <x v="0"/>
  </r>
  <r>
    <x v="269"/>
    <x v="1"/>
  </r>
  <r>
    <x v="269"/>
    <x v="2"/>
  </r>
  <r>
    <x v="269"/>
    <x v="3"/>
  </r>
  <r>
    <x v="270"/>
    <x v="0"/>
  </r>
  <r>
    <x v="270"/>
    <x v="1"/>
  </r>
  <r>
    <x v="270"/>
    <x v="2"/>
  </r>
  <r>
    <x v="270"/>
    <x v="3"/>
  </r>
  <r>
    <x v="271"/>
    <x v="0"/>
  </r>
  <r>
    <x v="271"/>
    <x v="1"/>
  </r>
  <r>
    <x v="271"/>
    <x v="2"/>
  </r>
  <r>
    <x v="271"/>
    <x v="3"/>
  </r>
  <r>
    <x v="272"/>
    <x v="0"/>
  </r>
  <r>
    <x v="272"/>
    <x v="1"/>
  </r>
  <r>
    <x v="272"/>
    <x v="2"/>
  </r>
  <r>
    <x v="272"/>
    <x v="3"/>
  </r>
  <r>
    <x v="273"/>
    <x v="0"/>
  </r>
  <r>
    <x v="273"/>
    <x v="1"/>
  </r>
  <r>
    <x v="273"/>
    <x v="2"/>
  </r>
  <r>
    <x v="273"/>
    <x v="3"/>
  </r>
  <r>
    <x v="274"/>
    <x v="0"/>
  </r>
  <r>
    <x v="274"/>
    <x v="1"/>
  </r>
  <r>
    <x v="274"/>
    <x v="2"/>
  </r>
  <r>
    <x v="274"/>
    <x v="3"/>
  </r>
  <r>
    <x v="275"/>
    <x v="0"/>
  </r>
  <r>
    <x v="275"/>
    <x v="1"/>
  </r>
  <r>
    <x v="275"/>
    <x v="2"/>
  </r>
  <r>
    <x v="275"/>
    <x v="3"/>
  </r>
  <r>
    <x v="276"/>
    <x v="0"/>
  </r>
  <r>
    <x v="276"/>
    <x v="1"/>
  </r>
  <r>
    <x v="277"/>
    <x v="0"/>
  </r>
  <r>
    <x v="277"/>
    <x v="1"/>
  </r>
  <r>
    <x v="277"/>
    <x v="2"/>
  </r>
  <r>
    <x v="277"/>
    <x v="3"/>
  </r>
  <r>
    <x v="278"/>
    <x v="0"/>
  </r>
  <r>
    <x v="278"/>
    <x v="1"/>
  </r>
  <r>
    <x v="278"/>
    <x v="2"/>
  </r>
  <r>
    <x v="278"/>
    <x v="3"/>
  </r>
  <r>
    <x v="279"/>
    <x v="0"/>
  </r>
  <r>
    <x v="279"/>
    <x v="1"/>
  </r>
  <r>
    <x v="279"/>
    <x v="2"/>
  </r>
  <r>
    <x v="279"/>
    <x v="3"/>
  </r>
  <r>
    <x v="280"/>
    <x v="0"/>
  </r>
  <r>
    <x v="280"/>
    <x v="1"/>
  </r>
  <r>
    <x v="280"/>
    <x v="2"/>
  </r>
  <r>
    <x v="280"/>
    <x v="3"/>
  </r>
  <r>
    <x v="281"/>
    <x v="0"/>
  </r>
  <r>
    <x v="281"/>
    <x v="1"/>
  </r>
  <r>
    <x v="281"/>
    <x v="2"/>
  </r>
  <r>
    <x v="281"/>
    <x v="3"/>
  </r>
  <r>
    <x v="282"/>
    <x v="0"/>
  </r>
  <r>
    <x v="282"/>
    <x v="1"/>
  </r>
  <r>
    <x v="282"/>
    <x v="2"/>
  </r>
  <r>
    <x v="282"/>
    <x v="3"/>
  </r>
  <r>
    <x v="283"/>
    <x v="0"/>
  </r>
  <r>
    <x v="283"/>
    <x v="1"/>
  </r>
  <r>
    <x v="283"/>
    <x v="2"/>
  </r>
  <r>
    <x v="283"/>
    <x v="3"/>
  </r>
  <r>
    <x v="284"/>
    <x v="0"/>
  </r>
  <r>
    <x v="284"/>
    <x v="1"/>
  </r>
  <r>
    <x v="284"/>
    <x v="2"/>
  </r>
  <r>
    <x v="284"/>
    <x v="3"/>
  </r>
  <r>
    <x v="285"/>
    <x v="0"/>
  </r>
  <r>
    <x v="285"/>
    <x v="1"/>
  </r>
  <r>
    <x v="285"/>
    <x v="2"/>
  </r>
  <r>
    <x v="285"/>
    <x v="3"/>
  </r>
  <r>
    <x v="286"/>
    <x v="0"/>
  </r>
  <r>
    <x v="286"/>
    <x v="1"/>
  </r>
  <r>
    <x v="286"/>
    <x v="2"/>
  </r>
  <r>
    <x v="286"/>
    <x v="3"/>
  </r>
  <r>
    <x v="287"/>
    <x v="0"/>
  </r>
  <r>
    <x v="287"/>
    <x v="1"/>
  </r>
  <r>
    <x v="287"/>
    <x v="2"/>
  </r>
  <r>
    <x v="287"/>
    <x v="3"/>
  </r>
  <r>
    <x v="288"/>
    <x v="0"/>
  </r>
  <r>
    <x v="288"/>
    <x v="1"/>
  </r>
  <r>
    <x v="288"/>
    <x v="2"/>
  </r>
  <r>
    <x v="288"/>
    <x v="3"/>
  </r>
  <r>
    <x v="289"/>
    <x v="0"/>
  </r>
  <r>
    <x v="289"/>
    <x v="1"/>
  </r>
  <r>
    <x v="289"/>
    <x v="2"/>
  </r>
  <r>
    <x v="289"/>
    <x v="3"/>
  </r>
  <r>
    <x v="290"/>
    <x v="0"/>
  </r>
  <r>
    <x v="290"/>
    <x v="1"/>
  </r>
  <r>
    <x v="290"/>
    <x v="2"/>
  </r>
  <r>
    <x v="290"/>
    <x v="3"/>
  </r>
  <r>
    <x v="291"/>
    <x v="0"/>
  </r>
  <r>
    <x v="291"/>
    <x v="1"/>
  </r>
  <r>
    <x v="291"/>
    <x v="2"/>
  </r>
  <r>
    <x v="291"/>
    <x v="3"/>
  </r>
  <r>
    <x v="292"/>
    <x v="0"/>
  </r>
  <r>
    <x v="292"/>
    <x v="1"/>
  </r>
  <r>
    <x v="292"/>
    <x v="2"/>
  </r>
  <r>
    <x v="292"/>
    <x v="3"/>
  </r>
  <r>
    <x v="293"/>
    <x v="0"/>
  </r>
  <r>
    <x v="293"/>
    <x v="1"/>
  </r>
  <r>
    <x v="293"/>
    <x v="2"/>
  </r>
  <r>
    <x v="294"/>
    <x v="0"/>
  </r>
  <r>
    <x v="294"/>
    <x v="1"/>
  </r>
  <r>
    <x v="294"/>
    <x v="2"/>
  </r>
  <r>
    <x v="294"/>
    <x v="3"/>
  </r>
  <r>
    <x v="295"/>
    <x v="0"/>
  </r>
  <r>
    <x v="295"/>
    <x v="1"/>
  </r>
  <r>
    <x v="295"/>
    <x v="2"/>
  </r>
  <r>
    <x v="295"/>
    <x v="3"/>
  </r>
  <r>
    <x v="296"/>
    <x v="0"/>
  </r>
  <r>
    <x v="296"/>
    <x v="1"/>
  </r>
  <r>
    <x v="296"/>
    <x v="2"/>
  </r>
  <r>
    <x v="296"/>
    <x v="3"/>
  </r>
  <r>
    <x v="297"/>
    <x v="0"/>
  </r>
  <r>
    <x v="297"/>
    <x v="1"/>
  </r>
  <r>
    <x v="297"/>
    <x v="2"/>
  </r>
  <r>
    <x v="297"/>
    <x v="3"/>
  </r>
  <r>
    <x v="298"/>
    <x v="0"/>
  </r>
  <r>
    <x v="298"/>
    <x v="1"/>
  </r>
  <r>
    <x v="298"/>
    <x v="2"/>
  </r>
  <r>
    <x v="298"/>
    <x v="3"/>
  </r>
  <r>
    <x v="299"/>
    <x v="0"/>
  </r>
  <r>
    <x v="299"/>
    <x v="1"/>
  </r>
  <r>
    <x v="299"/>
    <x v="2"/>
  </r>
  <r>
    <x v="299"/>
    <x v="3"/>
  </r>
  <r>
    <x v="300"/>
    <x v="0"/>
  </r>
  <r>
    <x v="300"/>
    <x v="1"/>
  </r>
  <r>
    <x v="300"/>
    <x v="2"/>
  </r>
  <r>
    <x v="300"/>
    <x v="3"/>
  </r>
  <r>
    <x v="301"/>
    <x v="0"/>
  </r>
  <r>
    <x v="301"/>
    <x v="1"/>
  </r>
  <r>
    <x v="301"/>
    <x v="2"/>
  </r>
  <r>
    <x v="301"/>
    <x v="3"/>
  </r>
  <r>
    <x v="302"/>
    <x v="0"/>
  </r>
  <r>
    <x v="302"/>
    <x v="1"/>
  </r>
  <r>
    <x v="302"/>
    <x v="2"/>
  </r>
  <r>
    <x v="302"/>
    <x v="3"/>
  </r>
  <r>
    <x v="303"/>
    <x v="0"/>
  </r>
  <r>
    <x v="303"/>
    <x v="1"/>
  </r>
  <r>
    <x v="303"/>
    <x v="2"/>
  </r>
  <r>
    <x v="303"/>
    <x v="3"/>
  </r>
  <r>
    <x v="304"/>
    <x v="0"/>
  </r>
  <r>
    <x v="304"/>
    <x v="1"/>
  </r>
  <r>
    <x v="304"/>
    <x v="2"/>
  </r>
  <r>
    <x v="304"/>
    <x v="3"/>
  </r>
  <r>
    <x v="305"/>
    <x v="0"/>
  </r>
  <r>
    <x v="305"/>
    <x v="1"/>
  </r>
  <r>
    <x v="305"/>
    <x v="2"/>
  </r>
  <r>
    <x v="305"/>
    <x v="3"/>
  </r>
  <r>
    <x v="306"/>
    <x v="0"/>
  </r>
  <r>
    <x v="306"/>
    <x v="1"/>
  </r>
  <r>
    <x v="306"/>
    <x v="2"/>
  </r>
  <r>
    <x v="306"/>
    <x v="3"/>
  </r>
  <r>
    <x v="307"/>
    <x v="0"/>
  </r>
  <r>
    <x v="307"/>
    <x v="1"/>
  </r>
  <r>
    <x v="307"/>
    <x v="2"/>
  </r>
  <r>
    <x v="307"/>
    <x v="3"/>
  </r>
  <r>
    <x v="308"/>
    <x v="0"/>
  </r>
  <r>
    <x v="308"/>
    <x v="1"/>
  </r>
  <r>
    <x v="308"/>
    <x v="2"/>
  </r>
  <r>
    <x v="308"/>
    <x v="3"/>
  </r>
  <r>
    <x v="309"/>
    <x v="0"/>
  </r>
  <r>
    <x v="309"/>
    <x v="1"/>
  </r>
  <r>
    <x v="309"/>
    <x v="2"/>
  </r>
  <r>
    <x v="309"/>
    <x v="3"/>
  </r>
  <r>
    <x v="310"/>
    <x v="0"/>
  </r>
  <r>
    <x v="310"/>
    <x v="1"/>
  </r>
  <r>
    <x v="310"/>
    <x v="2"/>
  </r>
  <r>
    <x v="310"/>
    <x v="3"/>
  </r>
  <r>
    <x v="311"/>
    <x v="0"/>
  </r>
  <r>
    <x v="311"/>
    <x v="1"/>
  </r>
  <r>
    <x v="311"/>
    <x v="2"/>
  </r>
  <r>
    <x v="311"/>
    <x v="3"/>
  </r>
  <r>
    <x v="312"/>
    <x v="0"/>
  </r>
  <r>
    <x v="312"/>
    <x v="1"/>
  </r>
  <r>
    <x v="312"/>
    <x v="2"/>
  </r>
  <r>
    <x v="312"/>
    <x v="3"/>
  </r>
  <r>
    <x v="313"/>
    <x v="0"/>
  </r>
  <r>
    <x v="313"/>
    <x v="1"/>
  </r>
  <r>
    <x v="313"/>
    <x v="2"/>
  </r>
  <r>
    <x v="313"/>
    <x v="3"/>
  </r>
  <r>
    <x v="314"/>
    <x v="0"/>
  </r>
  <r>
    <x v="314"/>
    <x v="1"/>
  </r>
  <r>
    <x v="314"/>
    <x v="2"/>
  </r>
  <r>
    <x v="314"/>
    <x v="3"/>
  </r>
  <r>
    <x v="315"/>
    <x v="0"/>
  </r>
  <r>
    <x v="315"/>
    <x v="1"/>
  </r>
  <r>
    <x v="315"/>
    <x v="2"/>
  </r>
  <r>
    <x v="315"/>
    <x v="3"/>
  </r>
  <r>
    <x v="316"/>
    <x v="0"/>
  </r>
  <r>
    <x v="316"/>
    <x v="1"/>
  </r>
  <r>
    <x v="316"/>
    <x v="2"/>
  </r>
  <r>
    <x v="316"/>
    <x v="3"/>
  </r>
  <r>
    <x v="317"/>
    <x v="0"/>
  </r>
  <r>
    <x v="317"/>
    <x v="1"/>
  </r>
  <r>
    <x v="317"/>
    <x v="2"/>
  </r>
  <r>
    <x v="317"/>
    <x v="3"/>
  </r>
  <r>
    <x v="318"/>
    <x v="0"/>
  </r>
  <r>
    <x v="318"/>
    <x v="1"/>
  </r>
  <r>
    <x v="318"/>
    <x v="2"/>
  </r>
  <r>
    <x v="318"/>
    <x v="3"/>
  </r>
  <r>
    <x v="319"/>
    <x v="0"/>
  </r>
  <r>
    <x v="319"/>
    <x v="1"/>
  </r>
  <r>
    <x v="319"/>
    <x v="2"/>
  </r>
  <r>
    <x v="319"/>
    <x v="3"/>
  </r>
  <r>
    <x v="320"/>
    <x v="0"/>
  </r>
  <r>
    <x v="320"/>
    <x v="1"/>
  </r>
  <r>
    <x v="320"/>
    <x v="2"/>
  </r>
  <r>
    <x v="320"/>
    <x v="3"/>
  </r>
  <r>
    <x v="321"/>
    <x v="0"/>
  </r>
  <r>
    <x v="321"/>
    <x v="1"/>
  </r>
  <r>
    <x v="321"/>
    <x v="2"/>
  </r>
  <r>
    <x v="321"/>
    <x v="3"/>
  </r>
  <r>
    <x v="322"/>
    <x v="0"/>
  </r>
  <r>
    <x v="322"/>
    <x v="1"/>
  </r>
  <r>
    <x v="322"/>
    <x v="2"/>
  </r>
  <r>
    <x v="322"/>
    <x v="3"/>
  </r>
  <r>
    <x v="323"/>
    <x v="0"/>
  </r>
  <r>
    <x v="323"/>
    <x v="1"/>
  </r>
  <r>
    <x v="323"/>
    <x v="2"/>
  </r>
  <r>
    <x v="324"/>
    <x v="0"/>
  </r>
  <r>
    <x v="324"/>
    <x v="1"/>
  </r>
  <r>
    <x v="324"/>
    <x v="2"/>
  </r>
  <r>
    <x v="324"/>
    <x v="3"/>
  </r>
  <r>
    <x v="325"/>
    <x v="0"/>
  </r>
  <r>
    <x v="325"/>
    <x v="1"/>
  </r>
  <r>
    <x v="325"/>
    <x v="2"/>
  </r>
  <r>
    <x v="325"/>
    <x v="3"/>
  </r>
  <r>
    <x v="326"/>
    <x v="0"/>
  </r>
  <r>
    <x v="326"/>
    <x v="1"/>
  </r>
  <r>
    <x v="326"/>
    <x v="2"/>
  </r>
  <r>
    <x v="326"/>
    <x v="3"/>
  </r>
  <r>
    <x v="327"/>
    <x v="0"/>
  </r>
  <r>
    <x v="327"/>
    <x v="1"/>
  </r>
  <r>
    <x v="327"/>
    <x v="2"/>
  </r>
  <r>
    <x v="327"/>
    <x v="3"/>
  </r>
  <r>
    <x v="328"/>
    <x v="0"/>
  </r>
  <r>
    <x v="328"/>
    <x v="1"/>
  </r>
  <r>
    <x v="328"/>
    <x v="2"/>
  </r>
  <r>
    <x v="328"/>
    <x v="3"/>
  </r>
  <r>
    <x v="329"/>
    <x v="0"/>
  </r>
  <r>
    <x v="329"/>
    <x v="1"/>
  </r>
  <r>
    <x v="329"/>
    <x v="2"/>
  </r>
  <r>
    <x v="329"/>
    <x v="3"/>
  </r>
  <r>
    <x v="330"/>
    <x v="0"/>
  </r>
  <r>
    <x v="330"/>
    <x v="1"/>
  </r>
  <r>
    <x v="330"/>
    <x v="2"/>
  </r>
  <r>
    <x v="330"/>
    <x v="3"/>
  </r>
  <r>
    <x v="331"/>
    <x v="0"/>
  </r>
  <r>
    <x v="331"/>
    <x v="1"/>
  </r>
  <r>
    <x v="331"/>
    <x v="2"/>
  </r>
  <r>
    <x v="331"/>
    <x v="3"/>
  </r>
  <r>
    <x v="332"/>
    <x v="0"/>
  </r>
  <r>
    <x v="332"/>
    <x v="1"/>
  </r>
  <r>
    <x v="332"/>
    <x v="2"/>
  </r>
  <r>
    <x v="332"/>
    <x v="3"/>
  </r>
  <r>
    <x v="333"/>
    <x v="0"/>
  </r>
  <r>
    <x v="333"/>
    <x v="1"/>
  </r>
  <r>
    <x v="333"/>
    <x v="2"/>
  </r>
  <r>
    <x v="333"/>
    <x v="3"/>
  </r>
  <r>
    <x v="334"/>
    <x v="0"/>
  </r>
  <r>
    <x v="334"/>
    <x v="1"/>
  </r>
  <r>
    <x v="334"/>
    <x v="2"/>
  </r>
  <r>
    <x v="334"/>
    <x v="3"/>
  </r>
  <r>
    <x v="335"/>
    <x v="0"/>
  </r>
  <r>
    <x v="335"/>
    <x v="1"/>
  </r>
  <r>
    <x v="335"/>
    <x v="2"/>
  </r>
  <r>
    <x v="335"/>
    <x v="3"/>
  </r>
  <r>
    <x v="336"/>
    <x v="0"/>
  </r>
  <r>
    <x v="336"/>
    <x v="1"/>
  </r>
  <r>
    <x v="336"/>
    <x v="2"/>
  </r>
  <r>
    <x v="336"/>
    <x v="3"/>
  </r>
  <r>
    <x v="337"/>
    <x v="0"/>
  </r>
  <r>
    <x v="337"/>
    <x v="1"/>
  </r>
  <r>
    <x v="337"/>
    <x v="2"/>
  </r>
  <r>
    <x v="337"/>
    <x v="3"/>
  </r>
  <r>
    <x v="338"/>
    <x v="0"/>
  </r>
  <r>
    <x v="338"/>
    <x v="1"/>
  </r>
  <r>
    <x v="338"/>
    <x v="2"/>
  </r>
  <r>
    <x v="338"/>
    <x v="3"/>
  </r>
  <r>
    <x v="339"/>
    <x v="0"/>
  </r>
  <r>
    <x v="339"/>
    <x v="1"/>
  </r>
  <r>
    <x v="339"/>
    <x v="2"/>
  </r>
  <r>
    <x v="339"/>
    <x v="3"/>
  </r>
  <r>
    <x v="340"/>
    <x v="0"/>
  </r>
  <r>
    <x v="340"/>
    <x v="1"/>
  </r>
  <r>
    <x v="340"/>
    <x v="2"/>
  </r>
  <r>
    <x v="340"/>
    <x v="3"/>
  </r>
  <r>
    <x v="341"/>
    <x v="0"/>
  </r>
  <r>
    <x v="341"/>
    <x v="1"/>
  </r>
  <r>
    <x v="341"/>
    <x v="2"/>
  </r>
  <r>
    <x v="341"/>
    <x v="3"/>
  </r>
  <r>
    <x v="342"/>
    <x v="0"/>
  </r>
  <r>
    <x v="342"/>
    <x v="1"/>
  </r>
  <r>
    <x v="342"/>
    <x v="2"/>
  </r>
  <r>
    <x v="342"/>
    <x v="3"/>
  </r>
  <r>
    <x v="343"/>
    <x v="0"/>
  </r>
  <r>
    <x v="343"/>
    <x v="1"/>
  </r>
  <r>
    <x v="343"/>
    <x v="2"/>
  </r>
  <r>
    <x v="343"/>
    <x v="3"/>
  </r>
  <r>
    <x v="344"/>
    <x v="0"/>
  </r>
  <r>
    <x v="344"/>
    <x v="1"/>
  </r>
  <r>
    <x v="344"/>
    <x v="2"/>
  </r>
  <r>
    <x v="344"/>
    <x v="3"/>
  </r>
  <r>
    <x v="345"/>
    <x v="0"/>
  </r>
  <r>
    <x v="345"/>
    <x v="1"/>
  </r>
  <r>
    <x v="345"/>
    <x v="2"/>
  </r>
  <r>
    <x v="345"/>
    <x v="3"/>
  </r>
  <r>
    <x v="346"/>
    <x v="0"/>
  </r>
  <r>
    <x v="346"/>
    <x v="1"/>
  </r>
  <r>
    <x v="346"/>
    <x v="2"/>
  </r>
  <r>
    <x v="346"/>
    <x v="3"/>
  </r>
  <r>
    <x v="347"/>
    <x v="0"/>
  </r>
  <r>
    <x v="347"/>
    <x v="1"/>
  </r>
  <r>
    <x v="347"/>
    <x v="2"/>
  </r>
  <r>
    <x v="347"/>
    <x v="3"/>
  </r>
  <r>
    <x v="348"/>
    <x v="0"/>
  </r>
  <r>
    <x v="348"/>
    <x v="1"/>
  </r>
  <r>
    <x v="348"/>
    <x v="2"/>
  </r>
  <r>
    <x v="348"/>
    <x v="3"/>
  </r>
  <r>
    <x v="349"/>
    <x v="0"/>
  </r>
  <r>
    <x v="349"/>
    <x v="1"/>
  </r>
  <r>
    <x v="349"/>
    <x v="2"/>
  </r>
  <r>
    <x v="349"/>
    <x v="3"/>
  </r>
  <r>
    <x v="350"/>
    <x v="0"/>
  </r>
  <r>
    <x v="350"/>
    <x v="1"/>
  </r>
  <r>
    <x v="350"/>
    <x v="2"/>
  </r>
  <r>
    <x v="350"/>
    <x v="3"/>
  </r>
  <r>
    <x v="351"/>
    <x v="0"/>
  </r>
  <r>
    <x v="351"/>
    <x v="1"/>
  </r>
  <r>
    <x v="351"/>
    <x v="2"/>
  </r>
  <r>
    <x v="351"/>
    <x v="3"/>
  </r>
  <r>
    <x v="352"/>
    <x v="0"/>
  </r>
  <r>
    <x v="352"/>
    <x v="1"/>
  </r>
  <r>
    <x v="352"/>
    <x v="2"/>
  </r>
  <r>
    <x v="352"/>
    <x v="3"/>
  </r>
  <r>
    <x v="353"/>
    <x v="0"/>
  </r>
  <r>
    <x v="353"/>
    <x v="1"/>
  </r>
  <r>
    <x v="353"/>
    <x v="2"/>
  </r>
  <r>
    <x v="353"/>
    <x v="3"/>
  </r>
  <r>
    <x v="354"/>
    <x v="0"/>
  </r>
  <r>
    <x v="354"/>
    <x v="1"/>
  </r>
  <r>
    <x v="354"/>
    <x v="2"/>
  </r>
  <r>
    <x v="354"/>
    <x v="3"/>
  </r>
  <r>
    <x v="355"/>
    <x v="0"/>
  </r>
  <r>
    <x v="355"/>
    <x v="1"/>
  </r>
  <r>
    <x v="355"/>
    <x v="2"/>
  </r>
  <r>
    <x v="355"/>
    <x v="3"/>
  </r>
  <r>
    <x v="356"/>
    <x v="0"/>
  </r>
  <r>
    <x v="356"/>
    <x v="1"/>
  </r>
  <r>
    <x v="356"/>
    <x v="2"/>
  </r>
  <r>
    <x v="356"/>
    <x v="3"/>
  </r>
  <r>
    <x v="357"/>
    <x v="0"/>
  </r>
  <r>
    <x v="357"/>
    <x v="1"/>
  </r>
  <r>
    <x v="357"/>
    <x v="2"/>
  </r>
  <r>
    <x v="357"/>
    <x v="3"/>
  </r>
  <r>
    <x v="358"/>
    <x v="0"/>
  </r>
  <r>
    <x v="358"/>
    <x v="1"/>
  </r>
  <r>
    <x v="358"/>
    <x v="2"/>
  </r>
  <r>
    <x v="358"/>
    <x v="3"/>
  </r>
  <r>
    <x v="359"/>
    <x v="0"/>
  </r>
  <r>
    <x v="359"/>
    <x v="1"/>
  </r>
  <r>
    <x v="359"/>
    <x v="2"/>
  </r>
  <r>
    <x v="359"/>
    <x v="3"/>
  </r>
  <r>
    <x v="360"/>
    <x v="0"/>
  </r>
  <r>
    <x v="360"/>
    <x v="1"/>
  </r>
  <r>
    <x v="360"/>
    <x v="2"/>
  </r>
  <r>
    <x v="360"/>
    <x v="3"/>
  </r>
  <r>
    <x v="361"/>
    <x v="0"/>
  </r>
  <r>
    <x v="361"/>
    <x v="1"/>
  </r>
  <r>
    <x v="361"/>
    <x v="2"/>
  </r>
  <r>
    <x v="361"/>
    <x v="3"/>
  </r>
  <r>
    <x v="362"/>
    <x v="0"/>
  </r>
  <r>
    <x v="362"/>
    <x v="1"/>
  </r>
  <r>
    <x v="362"/>
    <x v="2"/>
  </r>
  <r>
    <x v="362"/>
    <x v="3"/>
  </r>
  <r>
    <x v="363"/>
    <x v="0"/>
  </r>
  <r>
    <x v="363"/>
    <x v="1"/>
  </r>
  <r>
    <x v="363"/>
    <x v="2"/>
  </r>
  <r>
    <x v="363"/>
    <x v="3"/>
  </r>
  <r>
    <x v="364"/>
    <x v="0"/>
  </r>
  <r>
    <x v="364"/>
    <x v="1"/>
  </r>
  <r>
    <x v="364"/>
    <x v="2"/>
  </r>
  <r>
    <x v="364"/>
    <x v="3"/>
  </r>
  <r>
    <x v="365"/>
    <x v="0"/>
  </r>
  <r>
    <x v="365"/>
    <x v="1"/>
  </r>
  <r>
    <x v="365"/>
    <x v="2"/>
  </r>
  <r>
    <x v="365"/>
    <x v="3"/>
  </r>
  <r>
    <x v="366"/>
    <x v="0"/>
  </r>
  <r>
    <x v="366"/>
    <x v="1"/>
  </r>
  <r>
    <x v="366"/>
    <x v="2"/>
  </r>
  <r>
    <x v="366"/>
    <x v="3"/>
  </r>
  <r>
    <x v="367"/>
    <x v="0"/>
  </r>
  <r>
    <x v="367"/>
    <x v="1"/>
  </r>
  <r>
    <x v="367"/>
    <x v="2"/>
  </r>
  <r>
    <x v="367"/>
    <x v="3"/>
  </r>
  <r>
    <x v="368"/>
    <x v="0"/>
  </r>
  <r>
    <x v="368"/>
    <x v="1"/>
  </r>
  <r>
    <x v="368"/>
    <x v="2"/>
  </r>
  <r>
    <x v="368"/>
    <x v="3"/>
  </r>
  <r>
    <x v="369"/>
    <x v="0"/>
  </r>
  <r>
    <x v="369"/>
    <x v="1"/>
  </r>
  <r>
    <x v="369"/>
    <x v="2"/>
  </r>
  <r>
    <x v="369"/>
    <x v="3"/>
  </r>
  <r>
    <x v="370"/>
    <x v="0"/>
  </r>
  <r>
    <x v="370"/>
    <x v="1"/>
  </r>
  <r>
    <x v="370"/>
    <x v="2"/>
  </r>
  <r>
    <x v="370"/>
    <x v="3"/>
  </r>
  <r>
    <x v="371"/>
    <x v="0"/>
  </r>
  <r>
    <x v="371"/>
    <x v="1"/>
  </r>
  <r>
    <x v="371"/>
    <x v="2"/>
  </r>
  <r>
    <x v="371"/>
    <x v="3"/>
  </r>
  <r>
    <x v="372"/>
    <x v="0"/>
  </r>
  <r>
    <x v="372"/>
    <x v="1"/>
  </r>
  <r>
    <x v="372"/>
    <x v="2"/>
  </r>
  <r>
    <x v="372"/>
    <x v="3"/>
  </r>
  <r>
    <x v="373"/>
    <x v="0"/>
  </r>
  <r>
    <x v="373"/>
    <x v="1"/>
  </r>
  <r>
    <x v="373"/>
    <x v="2"/>
  </r>
  <r>
    <x v="373"/>
    <x v="3"/>
  </r>
  <r>
    <x v="374"/>
    <x v="0"/>
  </r>
  <r>
    <x v="374"/>
    <x v="1"/>
  </r>
  <r>
    <x v="374"/>
    <x v="2"/>
  </r>
  <r>
    <x v="374"/>
    <x v="3"/>
  </r>
  <r>
    <x v="375"/>
    <x v="0"/>
  </r>
  <r>
    <x v="375"/>
    <x v="1"/>
  </r>
  <r>
    <x v="375"/>
    <x v="2"/>
  </r>
  <r>
    <x v="375"/>
    <x v="3"/>
  </r>
  <r>
    <x v="376"/>
    <x v="0"/>
  </r>
  <r>
    <x v="376"/>
    <x v="1"/>
  </r>
  <r>
    <x v="376"/>
    <x v="2"/>
  </r>
  <r>
    <x v="376"/>
    <x v="3"/>
  </r>
  <r>
    <x v="377"/>
    <x v="0"/>
  </r>
  <r>
    <x v="377"/>
    <x v="1"/>
  </r>
  <r>
    <x v="377"/>
    <x v="2"/>
  </r>
  <r>
    <x v="377"/>
    <x v="3"/>
  </r>
  <r>
    <x v="378"/>
    <x v="0"/>
  </r>
  <r>
    <x v="378"/>
    <x v="1"/>
  </r>
  <r>
    <x v="378"/>
    <x v="2"/>
  </r>
  <r>
    <x v="378"/>
    <x v="3"/>
  </r>
  <r>
    <x v="379"/>
    <x v="0"/>
  </r>
  <r>
    <x v="379"/>
    <x v="1"/>
  </r>
  <r>
    <x v="379"/>
    <x v="2"/>
  </r>
  <r>
    <x v="379"/>
    <x v="3"/>
  </r>
  <r>
    <x v="380"/>
    <x v="0"/>
  </r>
  <r>
    <x v="380"/>
    <x v="1"/>
  </r>
  <r>
    <x v="380"/>
    <x v="2"/>
  </r>
  <r>
    <x v="380"/>
    <x v="3"/>
  </r>
  <r>
    <x v="381"/>
    <x v="0"/>
  </r>
  <r>
    <x v="381"/>
    <x v="1"/>
  </r>
  <r>
    <x v="381"/>
    <x v="2"/>
  </r>
  <r>
    <x v="381"/>
    <x v="3"/>
  </r>
  <r>
    <x v="382"/>
    <x v="0"/>
  </r>
  <r>
    <x v="382"/>
    <x v="1"/>
  </r>
  <r>
    <x v="382"/>
    <x v="2"/>
  </r>
  <r>
    <x v="382"/>
    <x v="3"/>
  </r>
  <r>
    <x v="383"/>
    <x v="0"/>
  </r>
  <r>
    <x v="383"/>
    <x v="1"/>
  </r>
  <r>
    <x v="383"/>
    <x v="2"/>
  </r>
  <r>
    <x v="383"/>
    <x v="3"/>
  </r>
  <r>
    <x v="384"/>
    <x v="0"/>
  </r>
  <r>
    <x v="384"/>
    <x v="1"/>
  </r>
  <r>
    <x v="384"/>
    <x v="2"/>
  </r>
  <r>
    <x v="384"/>
    <x v="3"/>
  </r>
  <r>
    <x v="385"/>
    <x v="0"/>
  </r>
  <r>
    <x v="385"/>
    <x v="1"/>
  </r>
  <r>
    <x v="385"/>
    <x v="2"/>
  </r>
  <r>
    <x v="385"/>
    <x v="3"/>
  </r>
  <r>
    <x v="386"/>
    <x v="0"/>
  </r>
  <r>
    <x v="386"/>
    <x v="1"/>
  </r>
  <r>
    <x v="386"/>
    <x v="2"/>
  </r>
  <r>
    <x v="386"/>
    <x v="3"/>
  </r>
  <r>
    <x v="387"/>
    <x v="0"/>
  </r>
  <r>
    <x v="387"/>
    <x v="1"/>
  </r>
  <r>
    <x v="387"/>
    <x v="2"/>
  </r>
  <r>
    <x v="387"/>
    <x v="3"/>
  </r>
  <r>
    <x v="388"/>
    <x v="0"/>
  </r>
  <r>
    <x v="388"/>
    <x v="1"/>
  </r>
  <r>
    <x v="388"/>
    <x v="2"/>
  </r>
  <r>
    <x v="388"/>
    <x v="3"/>
  </r>
  <r>
    <x v="389"/>
    <x v="0"/>
  </r>
  <r>
    <x v="389"/>
    <x v="1"/>
  </r>
  <r>
    <x v="389"/>
    <x v="2"/>
  </r>
  <r>
    <x v="389"/>
    <x v="3"/>
  </r>
  <r>
    <x v="390"/>
    <x v="0"/>
  </r>
  <r>
    <x v="390"/>
    <x v="1"/>
  </r>
  <r>
    <x v="390"/>
    <x v="2"/>
  </r>
  <r>
    <x v="390"/>
    <x v="3"/>
  </r>
  <r>
    <x v="391"/>
    <x v="0"/>
  </r>
  <r>
    <x v="391"/>
    <x v="1"/>
  </r>
  <r>
    <x v="391"/>
    <x v="2"/>
  </r>
  <r>
    <x v="391"/>
    <x v="3"/>
  </r>
  <r>
    <x v="392"/>
    <x v="0"/>
  </r>
  <r>
    <x v="392"/>
    <x v="1"/>
  </r>
  <r>
    <x v="392"/>
    <x v="2"/>
  </r>
  <r>
    <x v="392"/>
    <x v="3"/>
  </r>
  <r>
    <x v="393"/>
    <x v="0"/>
  </r>
  <r>
    <x v="393"/>
    <x v="1"/>
  </r>
  <r>
    <x v="393"/>
    <x v="2"/>
  </r>
  <r>
    <x v="393"/>
    <x v="3"/>
  </r>
  <r>
    <x v="394"/>
    <x v="0"/>
  </r>
  <r>
    <x v="394"/>
    <x v="1"/>
  </r>
  <r>
    <x v="394"/>
    <x v="2"/>
  </r>
  <r>
    <x v="394"/>
    <x v="3"/>
  </r>
  <r>
    <x v="395"/>
    <x v="0"/>
  </r>
  <r>
    <x v="395"/>
    <x v="1"/>
  </r>
  <r>
    <x v="395"/>
    <x v="2"/>
  </r>
  <r>
    <x v="395"/>
    <x v="3"/>
  </r>
  <r>
    <x v="396"/>
    <x v="0"/>
  </r>
  <r>
    <x v="396"/>
    <x v="1"/>
  </r>
  <r>
    <x v="396"/>
    <x v="2"/>
  </r>
  <r>
    <x v="396"/>
    <x v="3"/>
  </r>
  <r>
    <x v="397"/>
    <x v="0"/>
  </r>
  <r>
    <x v="397"/>
    <x v="1"/>
  </r>
  <r>
    <x v="397"/>
    <x v="2"/>
  </r>
  <r>
    <x v="397"/>
    <x v="3"/>
  </r>
  <r>
    <x v="398"/>
    <x v="0"/>
  </r>
  <r>
    <x v="398"/>
    <x v="1"/>
  </r>
  <r>
    <x v="398"/>
    <x v="2"/>
  </r>
  <r>
    <x v="398"/>
    <x v="3"/>
  </r>
  <r>
    <x v="399"/>
    <x v="0"/>
  </r>
  <r>
    <x v="399"/>
    <x v="1"/>
  </r>
  <r>
    <x v="399"/>
    <x v="2"/>
  </r>
  <r>
    <x v="399"/>
    <x v="3"/>
  </r>
  <r>
    <x v="400"/>
    <x v="0"/>
  </r>
  <r>
    <x v="400"/>
    <x v="1"/>
  </r>
  <r>
    <x v="400"/>
    <x v="2"/>
  </r>
  <r>
    <x v="400"/>
    <x v="3"/>
  </r>
  <r>
    <x v="401"/>
    <x v="0"/>
  </r>
  <r>
    <x v="401"/>
    <x v="1"/>
  </r>
  <r>
    <x v="401"/>
    <x v="2"/>
  </r>
  <r>
    <x v="401"/>
    <x v="3"/>
  </r>
  <r>
    <x v="402"/>
    <x v="0"/>
  </r>
  <r>
    <x v="402"/>
    <x v="1"/>
  </r>
  <r>
    <x v="402"/>
    <x v="2"/>
  </r>
  <r>
    <x v="402"/>
    <x v="3"/>
  </r>
  <r>
    <x v="403"/>
    <x v="0"/>
  </r>
  <r>
    <x v="403"/>
    <x v="1"/>
  </r>
  <r>
    <x v="403"/>
    <x v="2"/>
  </r>
  <r>
    <x v="403"/>
    <x v="3"/>
  </r>
  <r>
    <x v="404"/>
    <x v="0"/>
  </r>
  <r>
    <x v="404"/>
    <x v="1"/>
  </r>
  <r>
    <x v="404"/>
    <x v="2"/>
  </r>
  <r>
    <x v="404"/>
    <x v="3"/>
  </r>
  <r>
    <x v="405"/>
    <x v="0"/>
  </r>
  <r>
    <x v="405"/>
    <x v="1"/>
  </r>
  <r>
    <x v="405"/>
    <x v="2"/>
  </r>
  <r>
    <x v="405"/>
    <x v="3"/>
  </r>
  <r>
    <x v="406"/>
    <x v="0"/>
  </r>
  <r>
    <x v="406"/>
    <x v="1"/>
  </r>
  <r>
    <x v="406"/>
    <x v="2"/>
  </r>
  <r>
    <x v="406"/>
    <x v="3"/>
  </r>
  <r>
    <x v="407"/>
    <x v="0"/>
  </r>
  <r>
    <x v="407"/>
    <x v="1"/>
  </r>
  <r>
    <x v="407"/>
    <x v="2"/>
  </r>
  <r>
    <x v="407"/>
    <x v="3"/>
  </r>
  <r>
    <x v="408"/>
    <x v="0"/>
  </r>
  <r>
    <x v="408"/>
    <x v="1"/>
  </r>
  <r>
    <x v="408"/>
    <x v="2"/>
  </r>
  <r>
    <x v="408"/>
    <x v="3"/>
  </r>
  <r>
    <x v="409"/>
    <x v="0"/>
  </r>
  <r>
    <x v="409"/>
    <x v="1"/>
  </r>
  <r>
    <x v="409"/>
    <x v="2"/>
  </r>
  <r>
    <x v="409"/>
    <x v="3"/>
  </r>
  <r>
    <x v="410"/>
    <x v="0"/>
  </r>
  <r>
    <x v="410"/>
    <x v="1"/>
  </r>
  <r>
    <x v="410"/>
    <x v="2"/>
  </r>
  <r>
    <x v="410"/>
    <x v="3"/>
  </r>
  <r>
    <x v="411"/>
    <x v="0"/>
  </r>
  <r>
    <x v="411"/>
    <x v="1"/>
  </r>
  <r>
    <x v="411"/>
    <x v="2"/>
  </r>
  <r>
    <x v="411"/>
    <x v="3"/>
  </r>
  <r>
    <x v="412"/>
    <x v="0"/>
  </r>
  <r>
    <x v="412"/>
    <x v="1"/>
  </r>
  <r>
    <x v="412"/>
    <x v="2"/>
  </r>
  <r>
    <x v="413"/>
    <x v="0"/>
  </r>
  <r>
    <x v="413"/>
    <x v="1"/>
  </r>
  <r>
    <x v="413"/>
    <x v="2"/>
  </r>
  <r>
    <x v="413"/>
    <x v="3"/>
  </r>
  <r>
    <x v="414"/>
    <x v="0"/>
  </r>
  <r>
    <x v="414"/>
    <x v="1"/>
  </r>
  <r>
    <x v="414"/>
    <x v="2"/>
  </r>
  <r>
    <x v="414"/>
    <x v="3"/>
  </r>
  <r>
    <x v="415"/>
    <x v="0"/>
  </r>
  <r>
    <x v="415"/>
    <x v="1"/>
  </r>
  <r>
    <x v="415"/>
    <x v="2"/>
  </r>
  <r>
    <x v="415"/>
    <x v="3"/>
  </r>
  <r>
    <x v="416"/>
    <x v="0"/>
  </r>
  <r>
    <x v="416"/>
    <x v="1"/>
  </r>
  <r>
    <x v="416"/>
    <x v="2"/>
  </r>
  <r>
    <x v="416"/>
    <x v="3"/>
  </r>
  <r>
    <x v="417"/>
    <x v="0"/>
  </r>
  <r>
    <x v="417"/>
    <x v="1"/>
  </r>
  <r>
    <x v="417"/>
    <x v="2"/>
  </r>
  <r>
    <x v="417"/>
    <x v="3"/>
  </r>
  <r>
    <x v="418"/>
    <x v="0"/>
  </r>
  <r>
    <x v="418"/>
    <x v="1"/>
  </r>
  <r>
    <x v="418"/>
    <x v="2"/>
  </r>
  <r>
    <x v="418"/>
    <x v="3"/>
  </r>
  <r>
    <x v="419"/>
    <x v="0"/>
  </r>
  <r>
    <x v="419"/>
    <x v="1"/>
  </r>
  <r>
    <x v="419"/>
    <x v="2"/>
  </r>
  <r>
    <x v="419"/>
    <x v="3"/>
  </r>
  <r>
    <x v="420"/>
    <x v="0"/>
  </r>
  <r>
    <x v="420"/>
    <x v="1"/>
  </r>
  <r>
    <x v="420"/>
    <x v="2"/>
  </r>
  <r>
    <x v="420"/>
    <x v="3"/>
  </r>
  <r>
    <x v="421"/>
    <x v="0"/>
  </r>
  <r>
    <x v="421"/>
    <x v="1"/>
  </r>
  <r>
    <x v="421"/>
    <x v="2"/>
  </r>
  <r>
    <x v="421"/>
    <x v="3"/>
  </r>
  <r>
    <x v="422"/>
    <x v="0"/>
  </r>
  <r>
    <x v="422"/>
    <x v="1"/>
  </r>
  <r>
    <x v="422"/>
    <x v="2"/>
  </r>
  <r>
    <x v="422"/>
    <x v="3"/>
  </r>
  <r>
    <x v="423"/>
    <x v="0"/>
  </r>
  <r>
    <x v="423"/>
    <x v="1"/>
  </r>
  <r>
    <x v="423"/>
    <x v="2"/>
  </r>
  <r>
    <x v="423"/>
    <x v="3"/>
  </r>
  <r>
    <x v="424"/>
    <x v="0"/>
  </r>
  <r>
    <x v="424"/>
    <x v="1"/>
  </r>
  <r>
    <x v="424"/>
    <x v="2"/>
  </r>
  <r>
    <x v="424"/>
    <x v="3"/>
  </r>
  <r>
    <x v="425"/>
    <x v="0"/>
  </r>
  <r>
    <x v="425"/>
    <x v="1"/>
  </r>
  <r>
    <x v="425"/>
    <x v="2"/>
  </r>
  <r>
    <x v="425"/>
    <x v="3"/>
  </r>
  <r>
    <x v="426"/>
    <x v="0"/>
  </r>
  <r>
    <x v="426"/>
    <x v="1"/>
  </r>
  <r>
    <x v="426"/>
    <x v="2"/>
  </r>
  <r>
    <x v="426"/>
    <x v="3"/>
  </r>
  <r>
    <x v="427"/>
    <x v="0"/>
  </r>
  <r>
    <x v="427"/>
    <x v="1"/>
  </r>
  <r>
    <x v="427"/>
    <x v="2"/>
  </r>
  <r>
    <x v="427"/>
    <x v="3"/>
  </r>
  <r>
    <x v="428"/>
    <x v="0"/>
  </r>
  <r>
    <x v="428"/>
    <x v="1"/>
  </r>
  <r>
    <x v="428"/>
    <x v="2"/>
  </r>
  <r>
    <x v="428"/>
    <x v="3"/>
  </r>
  <r>
    <x v="429"/>
    <x v="0"/>
  </r>
  <r>
    <x v="429"/>
    <x v="1"/>
  </r>
  <r>
    <x v="429"/>
    <x v="2"/>
  </r>
  <r>
    <x v="429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n v="24855000000"/>
    <n v="10499000000"/>
    <n v="12977000000"/>
    <n v="0"/>
    <n v="845000000"/>
    <x v="0"/>
    <s v="Airlines"/>
    <n v="534000000"/>
  </r>
  <r>
    <x v="0"/>
    <x v="1"/>
    <d v="2013-12-31T00:00:00"/>
    <n v="26743000000"/>
    <n v="11019000000"/>
    <n v="12913000000"/>
    <n v="0"/>
    <n v="853000000"/>
    <x v="0"/>
    <s v="Airlines"/>
    <n v="1958000000"/>
  </r>
  <r>
    <x v="0"/>
    <x v="2"/>
    <d v="2014-12-31T00:00:00"/>
    <n v="42650000000"/>
    <n v="15620000000"/>
    <n v="20686000000"/>
    <n v="0"/>
    <n v="1295000000"/>
    <x v="0"/>
    <s v="Airlines"/>
    <n v="5049000000"/>
  </r>
  <r>
    <x v="0"/>
    <x v="3"/>
    <d v="2015-12-31T00:00:00"/>
    <n v="40990000000"/>
    <n v="11096000000"/>
    <n v="21275000000"/>
    <n v="0"/>
    <n v="1364000000"/>
    <x v="0"/>
    <s v="Airlines"/>
    <n v="7255000000"/>
  </r>
  <r>
    <x v="1"/>
    <x v="0"/>
    <d v="2012-12-29T00:00:00"/>
    <n v="6205003000"/>
    <n v="3106967000"/>
    <n v="2440721000"/>
    <n v="0"/>
    <n v="0"/>
    <x v="1"/>
    <s v="Automotive Retail"/>
    <n v="657315000"/>
  </r>
  <r>
    <x v="1"/>
    <x v="1"/>
    <d v="2013-12-28T00:00:00"/>
    <n v="6493814000"/>
    <n v="3241668000"/>
    <n v="2591828000"/>
    <n v="0"/>
    <n v="0"/>
    <x v="1"/>
    <s v="Automotive Retail"/>
    <n v="660318000"/>
  </r>
  <r>
    <x v="1"/>
    <x v="2"/>
    <d v="2015-01-03T00:00:00"/>
    <n v="9843861000"/>
    <n v="5390248000"/>
    <n v="3601903000"/>
    <n v="0"/>
    <n v="0"/>
    <x v="1"/>
    <s v="Automotive Retail"/>
    <n v="851710000"/>
  </r>
  <r>
    <x v="1"/>
    <x v="3"/>
    <d v="2016-01-02T00:00:00"/>
    <n v="9737018000"/>
    <n v="5314246000"/>
    <n v="3596992000"/>
    <n v="0"/>
    <n v="0"/>
    <x v="1"/>
    <s v="Automotive Retail"/>
    <n v="825780000"/>
  </r>
  <r>
    <x v="2"/>
    <x v="0"/>
    <d v="2013-09-28T00:00:00"/>
    <n v="170910000000"/>
    <n v="106606000000"/>
    <n v="10830000000"/>
    <n v="4475000000"/>
    <n v="0"/>
    <x v="2"/>
    <s v="Computer Hardware"/>
    <n v="48999000000"/>
  </r>
  <r>
    <x v="2"/>
    <x v="1"/>
    <d v="2014-09-27T00:00:00"/>
    <n v="182795000000"/>
    <n v="112258000000"/>
    <n v="11993000000"/>
    <n v="6041000000"/>
    <n v="0"/>
    <x v="2"/>
    <s v="Computer Hardware"/>
    <n v="52503000000"/>
  </r>
  <r>
    <x v="2"/>
    <x v="2"/>
    <d v="2015-09-26T00:00:00"/>
    <n v="233715000000"/>
    <n v="140089000000"/>
    <n v="14329000000"/>
    <n v="8067000000"/>
    <n v="0"/>
    <x v="2"/>
    <s v="Computer Hardware"/>
    <n v="71230000000"/>
  </r>
  <r>
    <x v="2"/>
    <x v="3"/>
    <d v="2016-09-24T00:00:00"/>
    <n v="215639000000"/>
    <n v="131376000000"/>
    <n v="14194000000"/>
    <n v="10045000000"/>
    <n v="0"/>
    <x v="2"/>
    <s v="Computer Hardware"/>
    <n v="60024000000"/>
  </r>
  <r>
    <x v="3"/>
    <x v="0"/>
    <d v="2012-12-31T00:00:00"/>
    <n v="18380000000"/>
    <n v="4508000000"/>
    <n v="4989000000"/>
    <n v="2778000000"/>
    <n v="0"/>
    <x v="3"/>
    <s v="Pharmaceuticals"/>
    <n v="6105000000"/>
  </r>
  <r>
    <x v="3"/>
    <x v="1"/>
    <d v="2013-12-31T00:00:00"/>
    <n v="18790000000"/>
    <n v="4581000000"/>
    <n v="5352000000"/>
    <n v="2855000000"/>
    <n v="0"/>
    <x v="3"/>
    <s v="Pharmaceuticals"/>
    <n v="6002000000"/>
  </r>
  <r>
    <x v="3"/>
    <x v="2"/>
    <d v="2014-12-31T00:00:00"/>
    <n v="19960000000"/>
    <n v="4426000000"/>
    <n v="8474000000"/>
    <n v="3297000000"/>
    <n v="0"/>
    <x v="3"/>
    <s v="Pharmaceuticals"/>
    <n v="3763000000"/>
  </r>
  <r>
    <x v="3"/>
    <x v="3"/>
    <d v="2015-12-31T00:00:00"/>
    <n v="22859000000"/>
    <n v="4500000000"/>
    <n v="6387000000"/>
    <n v="4285000000"/>
    <n v="0"/>
    <x v="3"/>
    <s v="Pharmaceuticals"/>
    <n v="7687000000"/>
  </r>
  <r>
    <x v="4"/>
    <x v="0"/>
    <d v="2013-09-30T00:00:00"/>
    <n v="87959167000"/>
    <n v="85451348000"/>
    <n v="1447234000"/>
    <n v="0"/>
    <n v="162186000"/>
    <x v="3"/>
    <s v="Health Care Distributors"/>
    <n v="898399000"/>
  </r>
  <r>
    <x v="4"/>
    <x v="1"/>
    <d v="2014-09-30T00:00:00"/>
    <n v="119569127000"/>
    <n v="116586761000"/>
    <n v="2011595000"/>
    <n v="0"/>
    <n v="188680000"/>
    <x v="3"/>
    <s v="Health Care Distributors"/>
    <n v="782091000"/>
  </r>
  <r>
    <x v="4"/>
    <x v="2"/>
    <d v="2015-09-30T00:00:00"/>
    <n v="135961803000"/>
    <n v="132432490000"/>
    <n v="2858458000"/>
    <n v="0"/>
    <n v="248635000"/>
    <x v="3"/>
    <s v="Health Care Distributors"/>
    <n v="422220000"/>
  </r>
  <r>
    <x v="4"/>
    <x v="3"/>
    <d v="2016-09-30T00:00:00"/>
    <n v="146849686000"/>
    <n v="142577080000"/>
    <n v="2382097000"/>
    <n v="0"/>
    <n v="364735000"/>
    <x v="3"/>
    <s v="Health Care Distributors"/>
    <n v="1525774000"/>
  </r>
  <r>
    <x v="5"/>
    <x v="0"/>
    <d v="2012-12-31T00:00:00"/>
    <n v="19050000000"/>
    <n v="8899000000"/>
    <n v="6735000000"/>
    <n v="1461000000"/>
    <n v="595000000"/>
    <x v="3"/>
    <s v="Health Care Equipment"/>
    <n v="1360000000"/>
  </r>
  <r>
    <x v="5"/>
    <x v="1"/>
    <d v="2013-12-31T00:00:00"/>
    <n v="19657000000"/>
    <n v="9193000000"/>
    <n v="6372000000"/>
    <n v="1371000000"/>
    <n v="588000000"/>
    <x v="3"/>
    <s v="Health Care Equipment"/>
    <n v="2133000000"/>
  </r>
  <r>
    <x v="5"/>
    <x v="2"/>
    <d v="2014-12-31T00:00:00"/>
    <n v="20247000000"/>
    <n v="9218000000"/>
    <n v="6530000000"/>
    <n v="1345000000"/>
    <n v="555000000"/>
    <x v="3"/>
    <s v="Health Care Equipment"/>
    <n v="2599000000"/>
  </r>
  <r>
    <x v="5"/>
    <x v="3"/>
    <d v="2015-12-31T00:00:00"/>
    <n v="20405000000"/>
    <n v="8747000000"/>
    <n v="6785000000"/>
    <n v="1405000000"/>
    <n v="601000000"/>
    <x v="3"/>
    <s v="Health Care Equipment"/>
    <n v="2867000000"/>
  </r>
  <r>
    <x v="6"/>
    <x v="0"/>
    <d v="2013-11-29T00:00:00"/>
    <n v="4055240000"/>
    <n v="586557000"/>
    <n v="2140578000"/>
    <n v="826631000"/>
    <n v="52254000"/>
    <x v="2"/>
    <s v="Application Software"/>
    <n v="449220000"/>
  </r>
  <r>
    <x v="6"/>
    <x v="1"/>
    <d v="2014-11-28T00:00:00"/>
    <n v="4147065000"/>
    <n v="622080000"/>
    <n v="2195640000"/>
    <n v="844353000"/>
    <n v="52424000"/>
    <x v="2"/>
    <s v="Application Software"/>
    <n v="432568000"/>
  </r>
  <r>
    <x v="6"/>
    <x v="2"/>
    <d v="2015-11-27T00:00:00"/>
    <n v="4795511000"/>
    <n v="744317000"/>
    <n v="2215161000"/>
    <n v="862730000"/>
    <n v="68649000"/>
    <x v="2"/>
    <s v="Application Software"/>
    <n v="904654000"/>
  </r>
  <r>
    <x v="6"/>
    <x v="3"/>
    <d v="2016-12-02T00:00:00"/>
    <n v="5854430000"/>
    <n v="819908000"/>
    <n v="2487907000"/>
    <n v="975987000"/>
    <n v="78534000"/>
    <x v="2"/>
    <s v="Application Software"/>
    <n v="1492094000"/>
  </r>
  <r>
    <x v="7"/>
    <x v="0"/>
    <d v="2013-11-02T00:00:00"/>
    <n v="2633689000"/>
    <n v="941278000"/>
    <n v="396233000"/>
    <n v="513035000"/>
    <n v="220000"/>
    <x v="2"/>
    <s v="Semiconductors"/>
    <n v="782923000"/>
  </r>
  <r>
    <x v="7"/>
    <x v="1"/>
    <d v="2014-11-01T00:00:00"/>
    <n v="2864773000"/>
    <n v="1034585000"/>
    <n v="454676000"/>
    <n v="559686000"/>
    <n v="26020000"/>
    <x v="2"/>
    <s v="Semiconductors"/>
    <n v="789806000"/>
  </r>
  <r>
    <x v="7"/>
    <x v="2"/>
    <d v="2015-10-31T00:00:00"/>
    <n v="3435092000"/>
    <n v="1175830000"/>
    <n v="702644000"/>
    <n v="637459000"/>
    <n v="88318000"/>
    <x v="2"/>
    <s v="Semiconductors"/>
    <n v="830841000"/>
  </r>
  <r>
    <x v="7"/>
    <x v="3"/>
    <d v="2016-10-29T00:00:00"/>
    <n v="3421409000"/>
    <n v="1194236000"/>
    <n v="461438000"/>
    <n v="653816000"/>
    <n v="70123000"/>
    <x v="2"/>
    <s v="Semiconductors"/>
    <n v="1041796000"/>
  </r>
  <r>
    <x v="8"/>
    <x v="0"/>
    <d v="2012-12-31T00:00:00"/>
    <n v="90559000000"/>
    <n v="86936000000"/>
    <n v="1665000000"/>
    <n v="0"/>
    <n v="0"/>
    <x v="4"/>
    <s v="Agricultural Products"/>
    <n v="1958000000"/>
  </r>
  <r>
    <x v="8"/>
    <x v="1"/>
    <d v="2013-12-31T00:00:00"/>
    <n v="89804000000"/>
    <n v="85915000000"/>
    <n v="1759000000"/>
    <n v="0"/>
    <n v="0"/>
    <x v="4"/>
    <s v="Agricultural Products"/>
    <n v="2130000000"/>
  </r>
  <r>
    <x v="8"/>
    <x v="2"/>
    <d v="2014-12-31T00:00:00"/>
    <n v="81201000000"/>
    <n v="76433000000"/>
    <n v="1907000000"/>
    <n v="0"/>
    <n v="0"/>
    <x v="4"/>
    <s v="Agricultural Products"/>
    <n v="2861000000"/>
  </r>
  <r>
    <x v="8"/>
    <x v="3"/>
    <d v="2015-12-31T00:00:00"/>
    <n v="67702000000"/>
    <n v="63682000000"/>
    <n v="2010000000"/>
    <n v="0"/>
    <n v="0"/>
    <x v="4"/>
    <s v="Agricultural Products"/>
    <n v="2010000000"/>
  </r>
  <r>
    <x v="9"/>
    <x v="0"/>
    <d v="2012-12-31T00:00:00"/>
    <n v="3641390000"/>
    <n v="2392091000"/>
    <n v="108059000"/>
    <n v="0"/>
    <n v="166876000"/>
    <x v="2"/>
    <s v="Data Processing &amp; Outsourced Services"/>
    <n v="974364000"/>
  </r>
  <r>
    <x v="9"/>
    <x v="1"/>
    <d v="2013-12-31T00:00:00"/>
    <n v="4319063000"/>
    <n v="2894917000"/>
    <n v="109115000"/>
    <n v="0"/>
    <n v="216119000"/>
    <x v="2"/>
    <s v="Data Processing &amp; Outsourced Services"/>
    <n v="1098912000"/>
  </r>
  <r>
    <x v="9"/>
    <x v="2"/>
    <d v="2014-12-31T00:00:00"/>
    <n v="5302940000"/>
    <n v="3643979000"/>
    <n v="247412000"/>
    <n v="0"/>
    <n v="313082000"/>
    <x v="2"/>
    <s v="Data Processing &amp; Outsourced Services"/>
    <n v="1098467000"/>
  </r>
  <r>
    <x v="9"/>
    <x v="3"/>
    <d v="2015-12-31T00:00:00"/>
    <n v="6439746000"/>
    <n v="4482700000"/>
    <n v="203046000"/>
    <n v="0"/>
    <n v="492140000"/>
    <x v="2"/>
    <s v="Data Processing &amp; Outsourced Services"/>
    <n v="1261860000"/>
  </r>
  <r>
    <x v="10"/>
    <x v="0"/>
    <d v="2013-01-31T00:00:00"/>
    <n v="2312200000"/>
    <n v="238500000"/>
    <n v="1081800000"/>
    <n v="600000000"/>
    <n v="42100000"/>
    <x v="2"/>
    <s v="Application Software"/>
    <n v="349800000"/>
  </r>
  <r>
    <x v="10"/>
    <x v="1"/>
    <d v="2014-01-31T00:00:00"/>
    <n v="2273900000"/>
    <n v="274300000"/>
    <n v="1054400000"/>
    <n v="611100000"/>
    <n v="36500000"/>
    <x v="2"/>
    <s v="Application Software"/>
    <n v="297600000"/>
  </r>
  <r>
    <x v="10"/>
    <x v="2"/>
    <d v="2015-01-31T00:00:00"/>
    <n v="2512200000"/>
    <n v="342100000"/>
    <n v="1281300000"/>
    <n v="725200000"/>
    <n v="39800000"/>
    <x v="2"/>
    <s v="Application Software"/>
    <n v="123800000"/>
  </r>
  <r>
    <x v="10"/>
    <x v="3"/>
    <d v="2016-01-31T00:00:00"/>
    <n v="2504100000"/>
    <n v="370700000"/>
    <n v="1308900000"/>
    <n v="790000000"/>
    <n v="33200000"/>
    <x v="2"/>
    <s v="Application Software"/>
    <n v="1300000"/>
  </r>
  <r>
    <x v="11"/>
    <x v="0"/>
    <d v="2012-12-31T00:00:00"/>
    <n v="5781000000"/>
    <n v="3477000000"/>
    <n v="443000000"/>
    <n v="0"/>
    <n v="673000000"/>
    <x v="5"/>
    <s v="MultiUtilities"/>
    <n v="1188000000"/>
  </r>
  <r>
    <x v="11"/>
    <x v="1"/>
    <d v="2013-12-31T00:00:00"/>
    <n v="5838000000"/>
    <n v="3490000000"/>
    <n v="458000000"/>
    <n v="0"/>
    <n v="706000000"/>
    <x v="5"/>
    <s v="MultiUtilities"/>
    <n v="1184000000"/>
  </r>
  <r>
    <x v="11"/>
    <x v="2"/>
    <d v="2014-12-31T00:00:00"/>
    <n v="6053000000"/>
    <n v="3586000000"/>
    <n v="468000000"/>
    <n v="0"/>
    <n v="745000000"/>
    <x v="5"/>
    <s v="MultiUtilities"/>
    <n v="1254000000"/>
  </r>
  <r>
    <x v="11"/>
    <x v="3"/>
    <d v="2015-12-31T00:00:00"/>
    <n v="6098000000"/>
    <n v="3501000000"/>
    <n v="542000000"/>
    <n v="0"/>
    <n v="796000000"/>
    <x v="5"/>
    <s v="MultiUtilities"/>
    <n v="1259000000"/>
  </r>
  <r>
    <x v="12"/>
    <x v="0"/>
    <d v="2012-12-31T00:00:00"/>
    <n v="14945000000"/>
    <n v="6395000000"/>
    <n v="3812000000"/>
    <n v="0"/>
    <n v="1782000000"/>
    <x v="5"/>
    <s v="Electric Utilities"/>
    <n v="2956000000"/>
  </r>
  <r>
    <x v="12"/>
    <x v="1"/>
    <d v="2013-12-31T00:00:00"/>
    <n v="14813500000"/>
    <n v="6722300000"/>
    <n v="3329800000"/>
    <n v="0"/>
    <n v="1712500000"/>
    <x v="5"/>
    <s v="Electric Utilities"/>
    <n v="3048900000"/>
  </r>
  <r>
    <x v="12"/>
    <x v="2"/>
    <d v="2014-12-31T00:00:00"/>
    <n v="16378600000"/>
    <n v="7685700000"/>
    <n v="3667900000"/>
    <n v="0"/>
    <n v="1897600000"/>
    <x v="5"/>
    <s v="Electric Utilities"/>
    <n v="3127400000"/>
  </r>
  <r>
    <x v="12"/>
    <x v="3"/>
    <d v="2015-12-31T00:00:00"/>
    <n v="16453200000"/>
    <n v="7433500000"/>
    <n v="3676500000"/>
    <n v="0"/>
    <n v="2009700000"/>
    <x v="5"/>
    <s v="Electric Utilities"/>
    <n v="3333500000"/>
  </r>
  <r>
    <x v="13"/>
    <x v="0"/>
    <d v="2012-12-31T00:00:00"/>
    <n v="25364000000"/>
    <n v="17074000000"/>
    <n v="0"/>
    <n v="0"/>
    <n v="3727000000"/>
    <x v="6"/>
    <s v="Life &amp; Health Insurance"/>
    <n v="4563000000"/>
  </r>
  <r>
    <x v="13"/>
    <x v="1"/>
    <d v="2013-12-31T00:00:00"/>
    <n v="23939000000"/>
    <n v="15341000000"/>
    <n v="0"/>
    <n v="0"/>
    <n v="3489000000"/>
    <x v="6"/>
    <s v="Life &amp; Health Insurance"/>
    <n v="5109000000"/>
  </r>
  <r>
    <x v="13"/>
    <x v="2"/>
    <d v="2014-12-31T00:00:00"/>
    <n v="22728000000"/>
    <n v="14373000000"/>
    <n v="0"/>
    <n v="0"/>
    <n v="3547000000"/>
    <x v="6"/>
    <s v="Life &amp; Health Insurance"/>
    <n v="4808000000"/>
  </r>
  <r>
    <x v="13"/>
    <x v="3"/>
    <d v="2015-12-31T00:00:00"/>
    <n v="20872000000"/>
    <n v="13049000000"/>
    <n v="0"/>
    <n v="0"/>
    <n v="3672000000"/>
    <x v="6"/>
    <s v="Life &amp; Health Insurance"/>
    <n v="4151000000"/>
  </r>
  <r>
    <x v="14"/>
    <x v="0"/>
    <d v="2012-12-31T00:00:00"/>
    <n v="71214000000"/>
    <n v="37745000000"/>
    <n v="21491000000"/>
    <n v="0"/>
    <n v="0"/>
    <x v="6"/>
    <s v="Property &amp; Casualty Insurance"/>
    <n v="11978000000"/>
  </r>
  <r>
    <x v="14"/>
    <x v="1"/>
    <d v="2013-12-31T00:00:00"/>
    <n v="68874000000"/>
    <n v="34660000000"/>
    <n v="22005000000"/>
    <n v="0"/>
    <n v="0"/>
    <x v="6"/>
    <s v="Property &amp; Casualty Insurance"/>
    <n v="12209000000"/>
  </r>
  <r>
    <x v="14"/>
    <x v="2"/>
    <d v="2014-12-31T00:00:00"/>
    <n v="64406000000"/>
    <n v="33611000000"/>
    <n v="18491000000"/>
    <n v="0"/>
    <n v="0"/>
    <x v="6"/>
    <s v="Property &amp; Casualty Insurance"/>
    <n v="12304000000"/>
  </r>
  <r>
    <x v="14"/>
    <x v="3"/>
    <d v="2015-12-31T00:00:00"/>
    <n v="58327000000"/>
    <n v="36581000000"/>
    <n v="16417000000"/>
    <n v="0"/>
    <n v="0"/>
    <x v="6"/>
    <s v="Property &amp; Casualty Insurance"/>
    <n v="5329000000"/>
  </r>
  <r>
    <x v="15"/>
    <x v="0"/>
    <d v="2012-12-31T00:00:00"/>
    <n v="958511000"/>
    <n v="386355000"/>
    <n v="61732000"/>
    <n v="0"/>
    <n v="325173000"/>
    <x v="7"/>
    <s v="REITs"/>
    <n v="185251000"/>
  </r>
  <r>
    <x v="15"/>
    <x v="1"/>
    <d v="2013-12-31T00:00:00"/>
    <n v="974053000"/>
    <n v="380051000"/>
    <n v="53073000"/>
    <n v="0"/>
    <n v="291910000"/>
    <x v="7"/>
    <s v="REITs"/>
    <n v="249019000"/>
  </r>
  <r>
    <x v="15"/>
    <x v="2"/>
    <d v="2014-12-31T00:00:00"/>
    <n v="984363000"/>
    <n v="380964000"/>
    <n v="56621000"/>
    <n v="0"/>
    <n v="282608000"/>
    <x v="7"/>
    <s v="REITs"/>
    <n v="264170000"/>
  </r>
  <r>
    <x v="15"/>
    <x v="3"/>
    <d v="2015-12-31T00:00:00"/>
    <n v="981310000"/>
    <n v="365248000"/>
    <n v="53546000"/>
    <n v="0"/>
    <n v="306301000"/>
    <x v="7"/>
    <s v="REITs"/>
    <n v="256215000"/>
  </r>
  <r>
    <x v="16"/>
    <x v="0"/>
    <d v="2013-12-31T00:00:00"/>
    <n v="9047657000"/>
    <n v="6709936000"/>
    <n v="0"/>
    <n v="0"/>
    <n v="1470287000"/>
    <x v="6"/>
    <s v="Multi-line Insurance"/>
    <n v="867434000"/>
  </r>
  <r>
    <x v="16"/>
    <x v="1"/>
    <d v="2014-12-31T00:00:00"/>
    <n v="10381653000"/>
    <n v="8093563000"/>
    <n v="0"/>
    <n v="0"/>
    <n v="1485558000"/>
    <x v="6"/>
    <s v="Multi-line Insurance"/>
    <n v="802532000"/>
  </r>
  <r>
    <x v="16"/>
    <x v="2"/>
    <d v="2015-12-31T00:00:00"/>
    <n v="10325494000"/>
    <n v="8666624000"/>
    <n v="0"/>
    <n v="0"/>
    <n v="1402573000"/>
    <x v="6"/>
    <s v="Multi-line Insurance"/>
    <n v="256297000"/>
  </r>
  <r>
    <x v="16"/>
    <x v="3"/>
    <d v="2016-12-31T00:00:00"/>
    <n v="7531780000"/>
    <n v="5251228000"/>
    <n v="0"/>
    <n v="0"/>
    <n v="1351314000"/>
    <x v="6"/>
    <s v="Multi-line Insurance"/>
    <n v="929238000"/>
  </r>
  <r>
    <x v="17"/>
    <x v="0"/>
    <d v="2012-12-31T00:00:00"/>
    <n v="1373947000"/>
    <n v="529900000"/>
    <n v="433448000"/>
    <n v="74744000"/>
    <n v="20962000"/>
    <x v="2"/>
    <s v="Internet Software &amp; Services"/>
    <n v="314893000"/>
  </r>
  <r>
    <x v="17"/>
    <x v="1"/>
    <d v="2013-12-31T00:00:00"/>
    <n v="1577922000"/>
    <n v="511087000"/>
    <n v="535598000"/>
    <n v="93879000"/>
    <n v="21547000"/>
    <x v="2"/>
    <s v="Internet Software &amp; Services"/>
    <n v="415811000"/>
  </r>
  <r>
    <x v="17"/>
    <x v="2"/>
    <d v="2014-12-31T00:00:00"/>
    <n v="1963874000"/>
    <n v="610943000"/>
    <n v="704880000"/>
    <n v="125286000"/>
    <n v="32057000"/>
    <x v="2"/>
    <s v="Internet Software &amp; Services"/>
    <n v="490708000"/>
  </r>
  <r>
    <x v="17"/>
    <x v="3"/>
    <d v="2015-12-31T00:00:00"/>
    <n v="2197448000"/>
    <n v="725620000"/>
    <n v="829253000"/>
    <n v="148591000"/>
    <n v="27067000"/>
    <x v="2"/>
    <s v="Internet Software &amp; Services"/>
    <n v="466917000"/>
  </r>
  <r>
    <x v="18"/>
    <x v="0"/>
    <d v="2012-12-31T00:00:00"/>
    <n v="2519154000"/>
    <n v="1620311000"/>
    <n v="308456000"/>
    <n v="78919000"/>
    <n v="0"/>
    <x v="8"/>
    <s v="Specialty Chemicals"/>
    <n v="511468000"/>
  </r>
  <r>
    <x v="18"/>
    <x v="1"/>
    <d v="2013-12-31T00:00:00"/>
    <n v="2394270000"/>
    <n v="1543799000"/>
    <n v="158189000"/>
    <n v="82246000"/>
    <n v="0"/>
    <x v="8"/>
    <s v="Specialty Chemicals"/>
    <n v="610036000"/>
  </r>
  <r>
    <x v="18"/>
    <x v="2"/>
    <d v="2014-12-31T00:00:00"/>
    <n v="2445548000"/>
    <n v="1674700000"/>
    <n v="355135000"/>
    <n v="88310000"/>
    <n v="0"/>
    <x v="8"/>
    <s v="Specialty Chemicals"/>
    <n v="327403000"/>
  </r>
  <r>
    <x v="18"/>
    <x v="3"/>
    <d v="2015-12-31T00:00:00"/>
    <n v="3651335000"/>
    <n v="2454463000"/>
    <n v="512274000"/>
    <n v="102871000"/>
    <n v="0"/>
    <x v="8"/>
    <s v="Specialty Chemicals"/>
    <n v="581727000"/>
  </r>
  <r>
    <x v="19"/>
    <x v="0"/>
    <d v="2012-12-31T00:00:00"/>
    <n v="4657000000"/>
    <n v="2319000000"/>
    <n v="1542000000"/>
    <n v="0"/>
    <n v="264000000"/>
    <x v="0"/>
    <s v="Airlines"/>
    <n v="532000000"/>
  </r>
  <r>
    <x v="19"/>
    <x v="1"/>
    <d v="2013-12-31T00:00:00"/>
    <n v="5156000000"/>
    <n v="2355000000"/>
    <n v="1693000000"/>
    <n v="0"/>
    <n v="270000000"/>
    <x v="0"/>
    <s v="Airlines"/>
    <n v="838000000"/>
  </r>
  <r>
    <x v="19"/>
    <x v="2"/>
    <d v="2014-12-31T00:00:00"/>
    <n v="5368000000"/>
    <n v="2325000000"/>
    <n v="1817000000"/>
    <n v="0"/>
    <n v="294000000"/>
    <x v="0"/>
    <s v="Airlines"/>
    <n v="932000000"/>
  </r>
  <r>
    <x v="19"/>
    <x v="3"/>
    <d v="2015-12-31T00:00:00"/>
    <n v="5598000000"/>
    <n v="1935000000"/>
    <n v="2013000000"/>
    <n v="0"/>
    <n v="320000000"/>
    <x v="0"/>
    <s v="Airlines"/>
    <n v="1330000000"/>
  </r>
  <r>
    <x v="20"/>
    <x v="0"/>
    <d v="2012-12-31T00:00:00"/>
    <n v="33315000000"/>
    <n v="21618000000"/>
    <n v="0"/>
    <n v="0"/>
    <n v="8002000000"/>
    <x v="6"/>
    <s v="Property &amp; Casualty Insurance"/>
    <n v="3695000000"/>
  </r>
  <r>
    <x v="20"/>
    <x v="1"/>
    <d v="2013-12-31T00:00:00"/>
    <n v="34507000000"/>
    <n v="19828000000"/>
    <n v="1278000000"/>
    <n v="0"/>
    <n v="8389000000"/>
    <x v="6"/>
    <s v="Property &amp; Casualty Insurance"/>
    <n v="5012000000"/>
  </r>
  <r>
    <x v="20"/>
    <x v="2"/>
    <d v="2014-12-31T00:00:00"/>
    <n v="35239000000"/>
    <n v="21193000000"/>
    <n v="919000000"/>
    <n v="0"/>
    <n v="8476000000"/>
    <x v="6"/>
    <s v="Property &amp; Casualty Insurance"/>
    <n v="4651000000"/>
  </r>
  <r>
    <x v="20"/>
    <x v="3"/>
    <d v="2015-12-31T00:00:00"/>
    <n v="35653000000"/>
    <n v="22837000000"/>
    <n v="761000000"/>
    <n v="0"/>
    <n v="8445000000"/>
    <x v="6"/>
    <s v="Property &amp; Casualty Insurance"/>
    <n v="3610000000"/>
  </r>
  <r>
    <x v="21"/>
    <x v="0"/>
    <d v="2013-12-31T00:00:00"/>
    <n v="2069600000"/>
    <n v="1208100000"/>
    <n v="483100000"/>
    <n v="0"/>
    <n v="0"/>
    <x v="0"/>
    <s v="Building Products"/>
    <n v="378400000"/>
  </r>
  <r>
    <x v="21"/>
    <x v="1"/>
    <d v="2014-12-31T00:00:00"/>
    <n v="2118300000"/>
    <n v="1264600000"/>
    <n v="527400000"/>
    <n v="0"/>
    <n v="0"/>
    <x v="0"/>
    <s v="Building Products"/>
    <n v="326300000"/>
  </r>
  <r>
    <x v="21"/>
    <x v="2"/>
    <d v="2015-12-31T00:00:00"/>
    <n v="2068100000"/>
    <n v="1199000000"/>
    <n v="510500000"/>
    <n v="0"/>
    <n v="0"/>
    <x v="0"/>
    <s v="Building Products"/>
    <n v="358600000"/>
  </r>
  <r>
    <x v="21"/>
    <x v="3"/>
    <d v="2016-12-31T00:00:00"/>
    <n v="2238000000"/>
    <n v="1252700000"/>
    <n v="559800000"/>
    <n v="0"/>
    <n v="0"/>
    <x v="0"/>
    <s v="Building Products"/>
    <n v="425500000"/>
  </r>
  <r>
    <x v="22"/>
    <x v="0"/>
    <d v="2013-12-31T00:00:00"/>
    <n v="1551346000"/>
    <n v="177556000"/>
    <n v="493726000"/>
    <n v="317093000"/>
    <n v="417000"/>
    <x v="3"/>
    <s v="Biotechnology"/>
    <n v="562554000"/>
  </r>
  <r>
    <x v="22"/>
    <x v="1"/>
    <d v="2014-12-31T00:00:00"/>
    <n v="2234000000"/>
    <n v="174000000"/>
    <n v="650000000"/>
    <n v="514000000"/>
    <n v="0"/>
    <x v="3"/>
    <s v="Biotechnology"/>
    <n v="896000000"/>
  </r>
  <r>
    <x v="22"/>
    <x v="2"/>
    <d v="2015-12-31T00:00:00"/>
    <n v="2604000000"/>
    <n v="233000000"/>
    <n v="927000000"/>
    <n v="709000000"/>
    <n v="117000000"/>
    <x v="3"/>
    <s v="Biotechnology"/>
    <n v="618000000"/>
  </r>
  <r>
    <x v="22"/>
    <x v="3"/>
    <d v="2016-12-31T00:00:00"/>
    <n v="3084000000"/>
    <n v="258000000"/>
    <n v="990000000"/>
    <n v="757000000"/>
    <n v="322000000"/>
    <x v="3"/>
    <s v="Biotechnology"/>
    <n v="757000000"/>
  </r>
  <r>
    <x v="23"/>
    <x v="0"/>
    <d v="2013-10-27T00:00:00"/>
    <n v="7509000000"/>
    <n v="4518000000"/>
    <n v="898000000"/>
    <n v="1320000000"/>
    <n v="0"/>
    <x v="2"/>
    <s v="Semiconductor Equipment"/>
    <n v="773000000"/>
  </r>
  <r>
    <x v="23"/>
    <x v="1"/>
    <d v="2014-10-26T00:00:00"/>
    <n v="9072000000"/>
    <n v="5229000000"/>
    <n v="895000000"/>
    <n v="1428000000"/>
    <n v="0"/>
    <x v="2"/>
    <s v="Semiconductor Equipment"/>
    <n v="1520000000"/>
  </r>
  <r>
    <x v="23"/>
    <x v="2"/>
    <d v="2015-10-25T00:00:00"/>
    <n v="9659000000"/>
    <n v="5707000000"/>
    <n v="808000000"/>
    <n v="1451000000"/>
    <n v="0"/>
    <x v="2"/>
    <s v="Semiconductor Equipment"/>
    <n v="1693000000"/>
  </r>
  <r>
    <x v="23"/>
    <x v="3"/>
    <d v="2016-10-30T00:00:00"/>
    <n v="10825000000"/>
    <n v="6314000000"/>
    <n v="819000000"/>
    <n v="1540000000"/>
    <n v="0"/>
    <x v="2"/>
    <s v="Semiconductor Equipment"/>
    <n v="2152000000"/>
  </r>
  <r>
    <x v="24"/>
    <x v="0"/>
    <d v="2012-12-31T00:00:00"/>
    <n v="3334213000"/>
    <n v="2154132000"/>
    <n v="380532000"/>
    <n v="0"/>
    <n v="53677000"/>
    <x v="0"/>
    <s v="Electrical Components &amp; Equipment"/>
    <n v="745872000"/>
  </r>
  <r>
    <x v="24"/>
    <x v="1"/>
    <d v="2013-12-31T00:00:00"/>
    <n v="3594136000"/>
    <n v="2323642000"/>
    <n v="398177000"/>
    <n v="0"/>
    <n v="57238000"/>
    <x v="0"/>
    <s v="Electrical Components &amp; Equipment"/>
    <n v="815079000"/>
  </r>
  <r>
    <x v="24"/>
    <x v="2"/>
    <d v="2014-12-31T00:00:00"/>
    <n v="4021964000"/>
    <n v="2597017000"/>
    <n v="462637000"/>
    <n v="0"/>
    <n v="63724000"/>
    <x v="0"/>
    <s v="Electrical Components &amp; Equipment"/>
    <n v="898586000"/>
  </r>
  <r>
    <x v="24"/>
    <x v="3"/>
    <d v="2015-12-31T00:00:00"/>
    <n v="3974295000"/>
    <n v="2549280000"/>
    <n v="448592000"/>
    <n v="0"/>
    <n v="68707000"/>
    <x v="0"/>
    <s v="Electrical Components &amp; Equipment"/>
    <n v="907716000"/>
  </r>
  <r>
    <x v="25"/>
    <x v="0"/>
    <d v="2013-12-31T00:00:00"/>
    <n v="18676000000"/>
    <n v="3346000000"/>
    <n v="5380000000"/>
    <n v="4083000000"/>
    <n v="0"/>
    <x v="3"/>
    <s v="Biotechnology"/>
    <n v="5867000000"/>
  </r>
  <r>
    <x v="25"/>
    <x v="1"/>
    <d v="2014-12-31T00:00:00"/>
    <n v="20063000000"/>
    <n v="4422000000"/>
    <n v="5153000000"/>
    <n v="4297000000"/>
    <n v="0"/>
    <x v="3"/>
    <s v="Biotechnology"/>
    <n v="6191000000"/>
  </r>
  <r>
    <x v="25"/>
    <x v="2"/>
    <d v="2015-12-31T00:00:00"/>
    <n v="21662000000"/>
    <n v="4227000000"/>
    <n v="4895000000"/>
    <n v="4070000000"/>
    <n v="0"/>
    <x v="3"/>
    <s v="Biotechnology"/>
    <n v="8470000000"/>
  </r>
  <r>
    <x v="25"/>
    <x v="3"/>
    <d v="2016-12-31T00:00:00"/>
    <n v="22991000000"/>
    <n v="4162000000"/>
    <n v="5195000000"/>
    <n v="3840000000"/>
    <n v="0"/>
    <x v="3"/>
    <s v="Biotechnology"/>
    <n v="9794000000"/>
  </r>
  <r>
    <x v="26"/>
    <x v="0"/>
    <d v="2012-12-31T00:00:00"/>
    <n v="10259000000"/>
    <n v="1899000000"/>
    <n v="3927000000"/>
    <n v="0"/>
    <n v="2877000000"/>
    <x v="6"/>
    <s v="Asset Management &amp; Custody Banks"/>
    <n v="1556000000"/>
  </r>
  <r>
    <x v="26"/>
    <x v="1"/>
    <d v="2013-12-31T00:00:00"/>
    <n v="11230000000"/>
    <n v="1954000000"/>
    <n v="3862000000"/>
    <n v="0"/>
    <n v="3132000000"/>
    <x v="6"/>
    <s v="Asset Management &amp; Custody Banks"/>
    <n v="2282000000"/>
  </r>
  <r>
    <x v="26"/>
    <x v="2"/>
    <d v="2014-12-31T00:00:00"/>
    <n v="12296000000"/>
    <n v="1982000000"/>
    <n v="3808000000"/>
    <n v="0"/>
    <n v="3603000000"/>
    <x v="6"/>
    <s v="Asset Management &amp; Custody Banks"/>
    <n v="2903000000"/>
  </r>
  <r>
    <x v="26"/>
    <x v="3"/>
    <d v="2015-12-31T00:00:00"/>
    <n v="12200000000"/>
    <n v="2261000000"/>
    <n v="3750000000"/>
    <n v="0"/>
    <n v="3630000000"/>
    <x v="6"/>
    <s v="Asset Management &amp; Custody Banks"/>
    <n v="2559000000"/>
  </r>
  <r>
    <x v="27"/>
    <x v="0"/>
    <d v="2012-12-31T00:00:00"/>
    <n v="2875960000"/>
    <n v="722479000"/>
    <n v="389486000"/>
    <n v="0"/>
    <n v="644276000"/>
    <x v="7"/>
    <s v="Specialized REITs"/>
    <n v="1119719000"/>
  </r>
  <r>
    <x v="27"/>
    <x v="1"/>
    <d v="2013-12-31T00:00:00"/>
    <n v="3361407000"/>
    <n v="859873000"/>
    <n v="487084000"/>
    <n v="0"/>
    <n v="800145000"/>
    <x v="7"/>
    <s v="Specialized REITs"/>
    <n v="1214305000"/>
  </r>
  <r>
    <x v="27"/>
    <x v="2"/>
    <d v="2014-12-31T00:00:00"/>
    <n v="4100048000"/>
    <n v="1094265000"/>
    <n v="515059000"/>
    <n v="0"/>
    <n v="1003802000"/>
    <x v="7"/>
    <s v="Specialized REITs"/>
    <n v="1486922000"/>
  </r>
  <r>
    <x v="27"/>
    <x v="3"/>
    <d v="2015-12-31T00:00:00"/>
    <n v="4771516000"/>
    <n v="1308868000"/>
    <n v="564531000"/>
    <n v="0"/>
    <n v="1285328000"/>
    <x v="7"/>
    <s v="Specialized REITs"/>
    <n v="1612789000"/>
  </r>
  <r>
    <x v="28"/>
    <x v="0"/>
    <d v="2013-12-31T00:00:00"/>
    <n v="74452000000"/>
    <n v="54181000000"/>
    <n v="19526000000"/>
    <n v="0"/>
    <n v="0"/>
    <x v="1"/>
    <s v="Internet &amp; Direct Marketing Retail"/>
    <n v="745000000"/>
  </r>
  <r>
    <x v="28"/>
    <x v="1"/>
    <d v="2014-12-31T00:00:00"/>
    <n v="88988000000"/>
    <n v="62752000000"/>
    <n v="26058000000"/>
    <n v="0"/>
    <n v="0"/>
    <x v="1"/>
    <s v="Internet &amp; Direct Marketing Retail"/>
    <n v="178000000"/>
  </r>
  <r>
    <x v="28"/>
    <x v="2"/>
    <d v="2015-12-31T00:00:00"/>
    <n v="107006000000"/>
    <n v="71651000000"/>
    <n v="33122000000"/>
    <n v="0"/>
    <n v="0"/>
    <x v="1"/>
    <s v="Internet &amp; Direct Marketing Retail"/>
    <n v="2233000000"/>
  </r>
  <r>
    <x v="28"/>
    <x v="3"/>
    <d v="2016-12-31T00:00:00"/>
    <n v="135987000000"/>
    <n v="88265000000"/>
    <n v="43536000000"/>
    <n v="0"/>
    <n v="0"/>
    <x v="1"/>
    <s v="Internet &amp; Direct Marketing Retail"/>
    <n v="4186000000"/>
  </r>
  <r>
    <x v="29"/>
    <x v="0"/>
    <d v="2013-12-31T00:00:00"/>
    <n v="17517600000"/>
    <n v="14757700000"/>
    <n v="1924300000"/>
    <n v="0"/>
    <n v="95300000"/>
    <x v="1"/>
    <s v="Specialty Stores"/>
    <n v="740300000"/>
  </r>
  <r>
    <x v="29"/>
    <x v="1"/>
    <d v="2014-12-31T00:00:00"/>
    <n v="19108800000"/>
    <n v="16120100000"/>
    <n v="2061000000"/>
    <n v="0"/>
    <n v="106900000"/>
    <x v="1"/>
    <s v="Specialty Stores"/>
    <n v="820800000"/>
  </r>
  <r>
    <x v="29"/>
    <x v="2"/>
    <d v="2015-12-31T00:00:00"/>
    <n v="20862000000"/>
    <n v="17600500000"/>
    <n v="2245600000"/>
    <n v="0"/>
    <n v="127400000"/>
    <x v="1"/>
    <s v="Specialty Stores"/>
    <n v="888500000"/>
  </r>
  <r>
    <x v="29"/>
    <x v="3"/>
    <d v="2016-12-31T00:00:00"/>
    <n v="21609000000"/>
    <n v="18295800000"/>
    <n v="2280300000"/>
    <n v="0"/>
    <n v="143400000"/>
    <x v="1"/>
    <s v="Specialty Stores"/>
    <n v="889500000"/>
  </r>
  <r>
    <x v="30"/>
    <x v="0"/>
    <d v="2012-12-31T00:00:00"/>
    <n v="61497200000"/>
    <n v="48213600000"/>
    <n v="8680500000"/>
    <n v="0"/>
    <n v="233000000"/>
    <x v="3"/>
    <s v="Managed Health Care"/>
    <n v="4370100000"/>
  </r>
  <r>
    <x v="30"/>
    <x v="1"/>
    <d v="2013-12-31T00:00:00"/>
    <n v="71023500000"/>
    <n v="56237100000"/>
    <n v="9952900000"/>
    <n v="0"/>
    <n v="245300000"/>
    <x v="3"/>
    <s v="Managed Health Care"/>
    <n v="4588200000"/>
  </r>
  <r>
    <x v="30"/>
    <x v="2"/>
    <d v="2014-12-31T00:00:00"/>
    <n v="73874100000"/>
    <n v="56854900000"/>
    <n v="11748400000"/>
    <n v="0"/>
    <n v="220900000"/>
    <x v="3"/>
    <s v="Managed Health Care"/>
    <n v="5049900000"/>
  </r>
  <r>
    <x v="30"/>
    <x v="3"/>
    <d v="2015-12-31T00:00:00"/>
    <n v="79156500000"/>
    <n v="61116900000"/>
    <n v="12534800000"/>
    <n v="0"/>
    <n v="230100000"/>
    <x v="3"/>
    <s v="Managed Health Care"/>
    <n v="5274700000"/>
  </r>
  <r>
    <x v="31"/>
    <x v="0"/>
    <d v="2012-12-31T00:00:00"/>
    <n v="16428000000"/>
    <n v="3079000000"/>
    <n v="1333000000"/>
    <n v="0"/>
    <n v="6881000000"/>
    <x v="9"/>
    <s v="Oil &amp; Gas Exploration &amp; Production"/>
    <n v="5135000000"/>
  </r>
  <r>
    <x v="31"/>
    <x v="1"/>
    <d v="2013-12-31T00:00:00"/>
    <n v="14771000000"/>
    <n v="2938000000"/>
    <n v="1286000000"/>
    <n v="0"/>
    <n v="5866000000"/>
    <x v="9"/>
    <s v="Oil &amp; Gas Exploration &amp; Production"/>
    <n v="4681000000"/>
  </r>
  <r>
    <x v="31"/>
    <x v="2"/>
    <d v="2014-12-31T00:00:00"/>
    <n v="12691000000"/>
    <n v="2511000000"/>
    <n v="1095000000"/>
    <n v="0"/>
    <n v="9720000000"/>
    <x v="9"/>
    <s v="Oil &amp; Gas Exploration &amp; Production"/>
    <n v="-635000000"/>
  </r>
  <r>
    <x v="31"/>
    <x v="3"/>
    <d v="2015-12-31T00:00:00"/>
    <n v="6383000000"/>
    <n v="2065000000"/>
    <n v="791000000"/>
    <n v="0"/>
    <n v="29372000000"/>
    <x v="9"/>
    <s v="Oil &amp; Gas Exploration &amp; Production"/>
    <n v="-25845000000"/>
  </r>
  <r>
    <x v="32"/>
    <x v="0"/>
    <d v="2013-12-31T00:00:00"/>
    <n v="14581000000"/>
    <n v="2942000000"/>
    <n v="2256000000"/>
    <n v="0"/>
    <n v="3927000000"/>
    <x v="9"/>
    <s v="Oil &amp; Gas Exploration &amp; Production"/>
    <n v="5456000000"/>
  </r>
  <r>
    <x v="32"/>
    <x v="1"/>
    <d v="2014-12-31T00:00:00"/>
    <n v="18470000000"/>
    <n v="3317000000"/>
    <n v="2725000000"/>
    <n v="0"/>
    <n v="4550000000"/>
    <x v="9"/>
    <s v="Oil &amp; Gas Exploration &amp; Production"/>
    <n v="7878000000"/>
  </r>
  <r>
    <x v="32"/>
    <x v="2"/>
    <d v="2015-12-31T00:00:00"/>
    <n v="8698000000"/>
    <n v="3185000000"/>
    <n v="2000000000"/>
    <n v="0"/>
    <n v="4603000000"/>
    <x v="9"/>
    <s v="Oil &amp; Gas Exploration &amp; Production"/>
    <n v="-1090000000"/>
  </r>
  <r>
    <x v="32"/>
    <x v="3"/>
    <d v="2016-12-31T00:00:00"/>
    <n v="7869000000"/>
    <n v="2900000000"/>
    <n v="2094000000"/>
    <n v="0"/>
    <n v="4301000000"/>
    <x v="9"/>
    <s v="Oil &amp; Gas Exploration &amp; Production"/>
    <n v="-1426000000"/>
  </r>
  <r>
    <x v="33"/>
    <x v="0"/>
    <d v="2013-09-30T00:00:00"/>
    <n v="10180400000"/>
    <n v="7472100000"/>
    <n v="1018600000"/>
    <n v="133700000"/>
    <n v="0"/>
    <x v="8"/>
    <s v="Industrial Gases"/>
    <n v="1556000000"/>
  </r>
  <r>
    <x v="33"/>
    <x v="1"/>
    <d v="2014-09-30T00:00:00"/>
    <n v="10439000000"/>
    <n v="7629900000"/>
    <n v="1007400000"/>
    <n v="139800000"/>
    <n v="0"/>
    <x v="8"/>
    <s v="Industrial Gases"/>
    <n v="1661900000"/>
  </r>
  <r>
    <x v="33"/>
    <x v="2"/>
    <d v="2015-09-30T00:00:00"/>
    <n v="9894900000"/>
    <n v="6939000000"/>
    <n v="895300000"/>
    <n v="137100000"/>
    <n v="0"/>
    <x v="8"/>
    <s v="Industrial Gases"/>
    <n v="1923500000"/>
  </r>
  <r>
    <x v="33"/>
    <x v="3"/>
    <d v="2016-09-30T00:00:00"/>
    <n v="9524400000"/>
    <n v="6402700000"/>
    <n v="797600000"/>
    <n v="132000000"/>
    <n v="0"/>
    <x v="8"/>
    <s v="Industrial Gases"/>
    <n v="2192100000"/>
  </r>
  <r>
    <x v="34"/>
    <x v="0"/>
    <d v="2012-12-31T00:00:00"/>
    <n v="4292100000"/>
    <n v="2948900000"/>
    <n v="512900000"/>
    <n v="0"/>
    <n v="0"/>
    <x v="2"/>
    <s v="Electronic Components"/>
    <n v="830300000"/>
  </r>
  <r>
    <x v="34"/>
    <x v="1"/>
    <d v="2013-12-31T00:00:00"/>
    <n v="4614700000"/>
    <n v="3163900000"/>
    <n v="548000000"/>
    <n v="0"/>
    <n v="0"/>
    <x v="2"/>
    <s v="Electronic Components"/>
    <n v="902800000"/>
  </r>
  <r>
    <x v="34"/>
    <x v="2"/>
    <d v="2014-12-31T00:00:00"/>
    <n v="5345500000"/>
    <n v="3651700000"/>
    <n v="645100000"/>
    <n v="0"/>
    <n v="0"/>
    <x v="2"/>
    <s v="Electronic Components"/>
    <n v="1048700000"/>
  </r>
  <r>
    <x v="34"/>
    <x v="3"/>
    <d v="2015-12-31T00:00:00"/>
    <n v="5568700000"/>
    <n v="3789200000"/>
    <n v="669100000"/>
    <n v="0"/>
    <n v="0"/>
    <x v="2"/>
    <s v="Electronic Components"/>
    <n v="1110400000"/>
  </r>
  <r>
    <x v="35"/>
    <x v="0"/>
    <d v="2012-12-31T00:00:00"/>
    <n v="23700000000"/>
    <n v="20401000000"/>
    <n v="997000000"/>
    <n v="197000000"/>
    <n v="1460000000"/>
    <x v="0"/>
    <s v="Aerospace &amp; Defense"/>
    <n v="645000000"/>
  </r>
  <r>
    <x v="35"/>
    <x v="1"/>
    <d v="2013-12-31T00:00:00"/>
    <n v="23032000000"/>
    <n v="19286000000"/>
    <n v="1008000000"/>
    <n v="192000000"/>
    <n v="1421000000"/>
    <x v="0"/>
    <s v="Aerospace &amp; Defense"/>
    <n v="1125000000"/>
  </r>
  <r>
    <x v="35"/>
    <x v="2"/>
    <d v="2014-12-31T00:00:00"/>
    <n v="23906000000"/>
    <n v="19137000000"/>
    <n v="995000000"/>
    <n v="218000000"/>
    <n v="1371000000"/>
    <x v="0"/>
    <s v="Aerospace &amp; Defense"/>
    <n v="2185000000"/>
  </r>
  <r>
    <x v="35"/>
    <x v="3"/>
    <d v="2015-12-31T00:00:00"/>
    <n v="22534000000"/>
    <n v="18069000000"/>
    <n v="979000000"/>
    <n v="238000000"/>
    <n v="1280000000"/>
    <x v="0"/>
    <s v="Aerospace &amp; Defense"/>
    <n v="1968000000"/>
  </r>
  <r>
    <x v="36"/>
    <x v="0"/>
    <d v="2012-12-31T00:00:00"/>
    <n v="4856000000"/>
    <n v="1662000000"/>
    <n v="1139000000"/>
    <n v="604000000"/>
    <n v="0"/>
    <x v="2"/>
    <s v="Home Entertainment Software"/>
    <n v="1451000000"/>
  </r>
  <r>
    <x v="36"/>
    <x v="1"/>
    <d v="2013-12-31T00:00:00"/>
    <n v="4583000000"/>
    <n v="1531000000"/>
    <n v="1096000000"/>
    <n v="584000000"/>
    <n v="0"/>
    <x v="2"/>
    <s v="Home Entertainment Software"/>
    <n v="1372000000"/>
  </r>
  <r>
    <x v="36"/>
    <x v="2"/>
    <d v="2014-12-31T00:00:00"/>
    <n v="4408000000"/>
    <n v="1525000000"/>
    <n v="1129000000"/>
    <n v="571000000"/>
    <n v="0"/>
    <x v="2"/>
    <s v="Home Entertainment Software"/>
    <n v="1183000000"/>
  </r>
  <r>
    <x v="36"/>
    <x v="3"/>
    <d v="2015-12-31T00:00:00"/>
    <n v="4664000000"/>
    <n v="1585000000"/>
    <n v="1114000000"/>
    <n v="646000000"/>
    <n v="0"/>
    <x v="2"/>
    <s v="Home Entertainment Software"/>
    <n v="1319000000"/>
  </r>
  <r>
    <x v="37"/>
    <x v="0"/>
    <d v="2015-11-01T00:00:00"/>
    <n v="6824000000"/>
    <n v="3271000000"/>
    <n v="486000000"/>
    <n v="1049000000"/>
    <n v="249000000"/>
    <x v="2"/>
    <s v="Semiconductors"/>
    <n v="1769000000"/>
  </r>
  <r>
    <x v="37"/>
    <x v="1"/>
    <d v="2016-10-30T00:00:00"/>
    <n v="13240000000"/>
    <n v="7300000000"/>
    <n v="806000000"/>
    <n v="2674000000"/>
    <n v="1873000000"/>
    <x v="2"/>
    <s v="Semiconductors"/>
    <n v="587000000"/>
  </r>
  <r>
    <x v="38"/>
    <x v="0"/>
    <d v="2012-12-31T00:00:00"/>
    <n v="5863500000"/>
    <n v="4335300000"/>
    <n v="1148900000"/>
    <n v="0"/>
    <n v="0"/>
    <x v="8"/>
    <s v="Paper Packaging"/>
    <n v="379300000"/>
  </r>
  <r>
    <x v="38"/>
    <x v="1"/>
    <d v="2013-12-28T00:00:00"/>
    <n v="6140000000"/>
    <n v="4502300000"/>
    <n v="1174200000"/>
    <n v="0"/>
    <n v="0"/>
    <x v="8"/>
    <s v="Paper Packaging"/>
    <n v="463500000"/>
  </r>
  <r>
    <x v="38"/>
    <x v="2"/>
    <d v="2015-01-03T00:00:00"/>
    <n v="6330300000"/>
    <n v="4679100000"/>
    <n v="1158900000"/>
    <n v="0"/>
    <n v="0"/>
    <x v="8"/>
    <s v="Paper Packaging"/>
    <n v="492300000"/>
  </r>
  <r>
    <x v="38"/>
    <x v="3"/>
    <d v="2016-01-02T00:00:00"/>
    <n v="5966900000"/>
    <n v="4321100000"/>
    <n v="1108100000"/>
    <n v="0"/>
    <n v="0"/>
    <x v="8"/>
    <s v="Paper Packaging"/>
    <n v="537700000"/>
  </r>
  <r>
    <x v="39"/>
    <x v="0"/>
    <d v="2012-12-31T00:00:00"/>
    <n v="2853926000"/>
    <n v="1329500000"/>
    <n v="220758000"/>
    <n v="0"/>
    <n v="380402000"/>
    <x v="5"/>
    <s v="Water Utilities"/>
    <n v="923266000"/>
  </r>
  <r>
    <x v="39"/>
    <x v="1"/>
    <d v="2013-12-31T00:00:00"/>
    <n v="2879000000"/>
    <n v="1289000000"/>
    <n v="234000000"/>
    <n v="0"/>
    <n v="407000000"/>
    <x v="5"/>
    <s v="Water Utilities"/>
    <n v="949000000"/>
  </r>
  <r>
    <x v="39"/>
    <x v="2"/>
    <d v="2014-12-31T00:00:00"/>
    <n v="3011000000"/>
    <n v="1350000000"/>
    <n v="236000000"/>
    <n v="0"/>
    <n v="424000000"/>
    <x v="5"/>
    <s v="Water Utilities"/>
    <n v="1001000000"/>
  </r>
  <r>
    <x v="39"/>
    <x v="3"/>
    <d v="2015-12-31T00:00:00"/>
    <n v="3159000000"/>
    <n v="1404000000"/>
    <n v="243000000"/>
    <n v="0"/>
    <n v="440000000"/>
    <x v="5"/>
    <s v="Water Utilities"/>
    <n v="1072000000"/>
  </r>
  <r>
    <x v="40"/>
    <x v="0"/>
    <d v="2012-12-31T00:00:00"/>
    <n v="33781000000"/>
    <n v="480000000"/>
    <n v="23392000000"/>
    <n v="0"/>
    <n v="1712000000"/>
    <x v="6"/>
    <s v="Consumer Finance"/>
    <n v="8197000000"/>
  </r>
  <r>
    <x v="40"/>
    <x v="1"/>
    <d v="2013-12-31T00:00:00"/>
    <n v="34828000000"/>
    <n v="442000000"/>
    <n v="23150000000"/>
    <n v="0"/>
    <n v="1832000000"/>
    <x v="6"/>
    <s v="Consumer Finance"/>
    <n v="9404000000"/>
  </r>
  <r>
    <x v="40"/>
    <x v="2"/>
    <d v="2014-12-31T00:00:00"/>
    <n v="35895000000"/>
    <n v="373000000"/>
    <n v="23153000000"/>
    <n v="0"/>
    <n v="2044000000"/>
    <x v="6"/>
    <s v="Consumer Finance"/>
    <n v="10325000000"/>
  </r>
  <r>
    <x v="40"/>
    <x v="3"/>
    <d v="2015-12-31T00:00:00"/>
    <n v="34441000000"/>
    <n v="475000000"/>
    <n v="22892000000"/>
    <n v="0"/>
    <n v="1988000000"/>
    <x v="6"/>
    <s v="Consumer Finance"/>
    <n v="9086000000"/>
  </r>
  <r>
    <x v="41"/>
    <x v="0"/>
    <d v="2013-08-31T00:00:00"/>
    <n v="2089100000"/>
    <n v="1251500000"/>
    <n v="607600000"/>
    <n v="0"/>
    <n v="0"/>
    <x v="0"/>
    <s v="Electrical Components &amp; Equipment"/>
    <n v="230000000"/>
  </r>
  <r>
    <x v="41"/>
    <x v="1"/>
    <d v="2014-08-31T00:00:00"/>
    <n v="2393500000"/>
    <n v="1414300000"/>
    <n v="680300000"/>
    <n v="0"/>
    <n v="0"/>
    <x v="0"/>
    <s v="Electrical Components &amp; Equipment"/>
    <n v="298900000"/>
  </r>
  <r>
    <x v="41"/>
    <x v="2"/>
    <d v="2015-08-31T00:00:00"/>
    <n v="2706700000"/>
    <n v="1561100000"/>
    <n v="756900000"/>
    <n v="0"/>
    <n v="0"/>
    <x v="0"/>
    <s v="Electrical Components &amp; Equipment"/>
    <n v="388700000"/>
  </r>
  <r>
    <x v="41"/>
    <x v="3"/>
    <d v="2016-08-31T00:00:00"/>
    <n v="3291300000"/>
    <n v="1855100000"/>
    <n v="946000000"/>
    <n v="0"/>
    <n v="0"/>
    <x v="0"/>
    <s v="Electrical Components &amp; Equipment"/>
    <n v="490200000"/>
  </r>
  <r>
    <x v="42"/>
    <x v="0"/>
    <d v="2013-08-31T00:00:00"/>
    <n v="9147530000"/>
    <n v="4406595000"/>
    <n v="2967837000"/>
    <n v="0"/>
    <n v="0"/>
    <x v="1"/>
    <s v="Specialty Stores"/>
    <n v="1773098000"/>
  </r>
  <r>
    <x v="42"/>
    <x v="1"/>
    <d v="2014-08-30T00:00:00"/>
    <n v="9475313000"/>
    <n v="4540406000"/>
    <n v="3104684000"/>
    <n v="0"/>
    <n v="0"/>
    <x v="1"/>
    <s v="Specialty Stores"/>
    <n v="1830223000"/>
  </r>
  <r>
    <x v="42"/>
    <x v="2"/>
    <d v="2015-08-29T00:00:00"/>
    <n v="10187340000"/>
    <n v="4860309000"/>
    <n v="3373980000"/>
    <n v="0"/>
    <n v="0"/>
    <x v="1"/>
    <s v="Specialty Stores"/>
    <n v="1953051000"/>
  </r>
  <r>
    <x v="42"/>
    <x v="3"/>
    <d v="2016-08-27T00:00:00"/>
    <n v="10635676000"/>
    <n v="5026940000"/>
    <n v="3548341000"/>
    <n v="0"/>
    <n v="0"/>
    <x v="1"/>
    <s v="Specialty Stores"/>
    <n v="2060395000"/>
  </r>
  <r>
    <x v="43"/>
    <x v="0"/>
    <d v="2013-12-31T00:00:00"/>
    <n v="86623000000"/>
    <n v="73268000000"/>
    <n v="3742000000"/>
    <n v="3071000000"/>
    <n v="0"/>
    <x v="0"/>
    <s v="Aerospace &amp; Defense"/>
    <n v="6542000000"/>
  </r>
  <r>
    <x v="43"/>
    <x v="1"/>
    <d v="2014-12-31T00:00:00"/>
    <n v="90762000000"/>
    <n v="76752000000"/>
    <n v="3480000000"/>
    <n v="3047000000"/>
    <n v="0"/>
    <x v="0"/>
    <s v="Aerospace &amp; Defense"/>
    <n v="7483000000"/>
  </r>
  <r>
    <x v="43"/>
    <x v="2"/>
    <d v="2015-12-31T00:00:00"/>
    <n v="96114000000"/>
    <n v="82088000000"/>
    <n v="3251000000"/>
    <n v="3331000000"/>
    <n v="0"/>
    <x v="0"/>
    <s v="Aerospace &amp; Defense"/>
    <n v="7444000000"/>
  </r>
  <r>
    <x v="43"/>
    <x v="3"/>
    <d v="2016-12-31T00:00:00"/>
    <n v="94571000000"/>
    <n v="80790000000"/>
    <n v="3313000000"/>
    <n v="4627000000"/>
    <n v="0"/>
    <x v="0"/>
    <s v="Aerospace &amp; Defense"/>
    <n v="5841000000"/>
  </r>
  <r>
    <x v="44"/>
    <x v="0"/>
    <d v="2012-12-31T00:00:00"/>
    <n v="100078000000"/>
    <n v="3753000000"/>
    <n v="70829000000"/>
    <n v="0"/>
    <n v="9433000000"/>
    <x v="6"/>
    <s v="Banks"/>
    <n v="16063000000"/>
  </r>
  <r>
    <x v="44"/>
    <x v="1"/>
    <d v="2013-12-31T00:00:00"/>
    <n v="101697000000"/>
    <n v="3034000000"/>
    <n v="68128000000"/>
    <n v="0"/>
    <n v="4642000000"/>
    <x v="6"/>
    <s v="Banks"/>
    <n v="25893000000"/>
  </r>
  <r>
    <x v="44"/>
    <x v="2"/>
    <d v="2014-12-31T00:00:00"/>
    <n v="95181000000"/>
    <n v="2656000000"/>
    <n v="74181000000"/>
    <n v="0"/>
    <n v="3211000000"/>
    <x v="6"/>
    <s v="Banks"/>
    <n v="15133000000"/>
  </r>
  <r>
    <x v="44"/>
    <x v="3"/>
    <d v="2015-12-31T00:00:00"/>
    <n v="93056000000"/>
    <n v="2204000000"/>
    <n v="56358000000"/>
    <n v="0"/>
    <n v="3995000000"/>
    <x v="6"/>
    <s v="Banks"/>
    <n v="30499000000"/>
  </r>
  <r>
    <x v="45"/>
    <x v="0"/>
    <d v="2012-12-31T00:00:00"/>
    <n v="13936000000"/>
    <n v="6802000000"/>
    <n v="3283000000"/>
    <n v="1081000000"/>
    <n v="0"/>
    <x v="3"/>
    <s v="Health Care Equipment"/>
    <n v="2770000000"/>
  </r>
  <r>
    <x v="45"/>
    <x v="1"/>
    <d v="2013-12-31T00:00:00"/>
    <n v="9413000000"/>
    <n v="5251000000"/>
    <n v="3084000000"/>
    <n v="582000000"/>
    <n v="0"/>
    <x v="3"/>
    <s v="Health Care Equipment"/>
    <n v="496000000"/>
  </r>
  <r>
    <x v="45"/>
    <x v="2"/>
    <d v="2014-12-31T00:00:00"/>
    <n v="10719000000"/>
    <n v="6138000000"/>
    <n v="3315000000"/>
    <n v="610000000"/>
    <n v="0"/>
    <x v="3"/>
    <s v="Health Care Equipment"/>
    <n v="656000000"/>
  </r>
  <r>
    <x v="45"/>
    <x v="3"/>
    <d v="2015-12-31T00:00:00"/>
    <n v="9968000000"/>
    <n v="5822000000"/>
    <n v="3094000000"/>
    <n v="603000000"/>
    <n v="0"/>
    <x v="3"/>
    <s v="Health Care Equipment"/>
    <n v="449000000"/>
  </r>
  <r>
    <x v="46"/>
    <x v="0"/>
    <d v="2013-03-02T00:00:00"/>
    <n v="10914585000"/>
    <n v="6525830000"/>
    <n v="2750537000"/>
    <n v="0"/>
    <n v="0"/>
    <x v="1"/>
    <s v="Specialty Stores"/>
    <n v="1638218000"/>
  </r>
  <r>
    <x v="46"/>
    <x v="1"/>
    <d v="2014-03-01T00:00:00"/>
    <n v="11503963000"/>
    <n v="6938381000"/>
    <n v="2950995000"/>
    <n v="0"/>
    <n v="0"/>
    <x v="1"/>
    <s v="Specialty Stores"/>
    <n v="1614587000"/>
  </r>
  <r>
    <x v="46"/>
    <x v="2"/>
    <d v="2015-02-28T00:00:00"/>
    <n v="11881176000"/>
    <n v="7261397000"/>
    <n v="3065486000"/>
    <n v="0"/>
    <n v="0"/>
    <x v="1"/>
    <s v="Specialty Stores"/>
    <n v="1554293000"/>
  </r>
  <r>
    <x v="46"/>
    <x v="3"/>
    <d v="2016-02-27T00:00:00"/>
    <n v="12103887000"/>
    <n v="7483577000"/>
    <n v="3205407000"/>
    <n v="0"/>
    <n v="0"/>
    <x v="1"/>
    <s v="Specialty Stores"/>
    <n v="1414903000"/>
  </r>
  <r>
    <x v="47"/>
    <x v="0"/>
    <d v="2012-12-31T00:00:00"/>
    <n v="10737000000"/>
    <n v="429000000"/>
    <n v="5650000000"/>
    <n v="0"/>
    <n v="1167000000"/>
    <x v="6"/>
    <s v="Banks"/>
    <n v="3491000000"/>
  </r>
  <r>
    <x v="47"/>
    <x v="1"/>
    <d v="2013-12-31T00:00:00"/>
    <n v="10543000000"/>
    <n v="301000000"/>
    <n v="5625000000"/>
    <n v="0"/>
    <n v="698000000"/>
    <x v="6"/>
    <s v="Banks"/>
    <n v="3919000000"/>
  </r>
  <r>
    <x v="47"/>
    <x v="2"/>
    <d v="2014-12-31T00:00:00"/>
    <n v="9998000000"/>
    <n v="239000000"/>
    <n v="5715000000"/>
    <n v="0"/>
    <n v="342000000"/>
    <x v="6"/>
    <s v="Banks"/>
    <n v="3702000000"/>
  </r>
  <r>
    <x v="47"/>
    <x v="3"/>
    <d v="2015-12-31T00:00:00"/>
    <n v="10346000000"/>
    <n v="233000000"/>
    <n v="5996000000"/>
    <n v="0"/>
    <n v="533000000"/>
    <x v="6"/>
    <s v="Banks"/>
    <n v="3584000000"/>
  </r>
  <r>
    <x v="48"/>
    <x v="0"/>
    <d v="2012-03-03T00:00:00"/>
    <n v="45457000000"/>
    <n v="34473000000"/>
    <n v="8755000000"/>
    <n v="0"/>
    <n v="0"/>
    <x v="1"/>
    <s v="Computer &amp; Electronics Retail"/>
    <n v="2229000000"/>
  </r>
  <r>
    <x v="48"/>
    <x v="1"/>
    <d v="2014-02-01T00:00:00"/>
    <n v="40611000000"/>
    <n v="31212000000"/>
    <n v="8106000000"/>
    <n v="0"/>
    <n v="0"/>
    <x v="1"/>
    <s v="Computer &amp; Electronics Retail"/>
    <n v="1293000000"/>
  </r>
  <r>
    <x v="48"/>
    <x v="2"/>
    <d v="2015-01-31T00:00:00"/>
    <n v="40339000000"/>
    <n v="31292000000"/>
    <n v="7592000000"/>
    <n v="0"/>
    <n v="0"/>
    <x v="1"/>
    <s v="Computer &amp; Electronics Retail"/>
    <n v="1455000000"/>
  </r>
  <r>
    <x v="48"/>
    <x v="3"/>
    <d v="2016-01-30T00:00:00"/>
    <n v="39528000000"/>
    <n v="30337000000"/>
    <n v="7618000000"/>
    <n v="0"/>
    <n v="0"/>
    <x v="1"/>
    <s v="Computer &amp; Electronics Retail"/>
    <n v="1573000000"/>
  </r>
  <r>
    <x v="49"/>
    <x v="0"/>
    <d v="2013-12-31T00:00:00"/>
    <n v="3049500000"/>
    <n v="1194400000"/>
    <n v="920300000"/>
    <n v="295700000"/>
    <n v="0"/>
    <x v="3"/>
    <s v="Health Care Equipment"/>
    <n v="639100000"/>
  </r>
  <r>
    <x v="49"/>
    <x v="1"/>
    <d v="2014-12-31T00:00:00"/>
    <n v="3323600000"/>
    <n v="1258600000"/>
    <n v="981500000"/>
    <n v="302000000"/>
    <n v="0"/>
    <x v="3"/>
    <s v="Health Care Equipment"/>
    <n v="781500000"/>
  </r>
  <r>
    <x v="49"/>
    <x v="2"/>
    <d v="2015-12-31T00:00:00"/>
    <n v="3416000000"/>
    <n v="1301200000"/>
    <n v="1012100000"/>
    <n v="259200000"/>
    <n v="0"/>
    <x v="3"/>
    <s v="Health Care Equipment"/>
    <n v="843500000"/>
  </r>
  <r>
    <x v="49"/>
    <x v="3"/>
    <d v="2016-12-31T00:00:00"/>
    <n v="3714000000"/>
    <n v="1371700000"/>
    <n v="1101900000"/>
    <n v="292800000"/>
    <n v="0"/>
    <x v="3"/>
    <s v="Health Care Equipment"/>
    <n v="947600000"/>
  </r>
  <r>
    <x v="50"/>
    <x v="0"/>
    <d v="2013-09-30T00:00:00"/>
    <n v="8054000000"/>
    <n v="3883000000"/>
    <n v="2422000000"/>
    <n v="494000000"/>
    <n v="0"/>
    <x v="3"/>
    <s v="Health Care Equipment"/>
    <n v="1255000000"/>
  </r>
  <r>
    <x v="50"/>
    <x v="1"/>
    <d v="2014-09-30T00:00:00"/>
    <n v="8446000000"/>
    <n v="4145000000"/>
    <n v="2145000000"/>
    <n v="550000000"/>
    <n v="0"/>
    <x v="3"/>
    <s v="Health Care Equipment"/>
    <n v="1606000000"/>
  </r>
  <r>
    <x v="50"/>
    <x v="2"/>
    <d v="2015-09-30T00:00:00"/>
    <n v="10282000000"/>
    <n v="5587000000"/>
    <n v="2563000000"/>
    <n v="632000000"/>
    <n v="0"/>
    <x v="3"/>
    <s v="Health Care Equipment"/>
    <n v="1500000000"/>
  </r>
  <r>
    <x v="50"/>
    <x v="3"/>
    <d v="2016-09-30T00:00:00"/>
    <n v="12483000000"/>
    <n v="6492000000"/>
    <n v="3005000000"/>
    <n v="828000000"/>
    <n v="0"/>
    <x v="3"/>
    <s v="Health Care Equipment"/>
    <n v="2158000000"/>
  </r>
  <r>
    <x v="51"/>
    <x v="0"/>
    <d v="2013-12-31T00:00:00"/>
    <n v="22364000000"/>
    <n v="18553000000"/>
    <n v="1306000000"/>
    <n v="556000000"/>
    <n v="0"/>
    <x v="9"/>
    <s v="Oil &amp; Gas Equipment &amp; Services"/>
    <n v="1949000000"/>
  </r>
  <r>
    <x v="51"/>
    <x v="1"/>
    <d v="2014-12-31T00:00:00"/>
    <n v="24551000000"/>
    <n v="19746000000"/>
    <n v="1333000000"/>
    <n v="613000000"/>
    <n v="0"/>
    <x v="9"/>
    <s v="Oil &amp; Gas Equipment &amp; Services"/>
    <n v="2859000000"/>
  </r>
  <r>
    <x v="51"/>
    <x v="2"/>
    <d v="2015-12-31T00:00:00"/>
    <n v="15742000000"/>
    <n v="14415000000"/>
    <n v="969000000"/>
    <n v="466000000"/>
    <n v="0"/>
    <x v="9"/>
    <s v="Oil &amp; Gas Equipment &amp; Services"/>
    <n v="-108000000"/>
  </r>
  <r>
    <x v="51"/>
    <x v="3"/>
    <d v="2016-12-31T00:00:00"/>
    <n v="9841000000"/>
    <n v="9973000000"/>
    <n v="815000000"/>
    <n v="384000000"/>
    <n v="0"/>
    <x v="9"/>
    <s v="Oil &amp; Gas Equipment &amp; Services"/>
    <n v="-1331000000"/>
  </r>
  <r>
    <x v="52"/>
    <x v="0"/>
    <d v="2013-12-31T00:00:00"/>
    <n v="6932200000"/>
    <n v="857700000"/>
    <n v="1797000000"/>
    <n v="1444100000"/>
    <n v="342900000"/>
    <x v="3"/>
    <s v="Biotechnology"/>
    <n v="2490500000"/>
  </r>
  <r>
    <x v="52"/>
    <x v="1"/>
    <d v="2014-12-31T00:00:00"/>
    <n v="9703300000"/>
    <n v="1171000000"/>
    <n v="2193400000"/>
    <n v="1893400000"/>
    <n v="489800000"/>
    <x v="3"/>
    <s v="Biotechnology"/>
    <n v="3955700000"/>
  </r>
  <r>
    <x v="52"/>
    <x v="2"/>
    <d v="2015-12-31T00:00:00"/>
    <n v="10763800000"/>
    <n v="1240400000"/>
    <n v="2143600000"/>
    <n v="2012800000"/>
    <n v="382600000"/>
    <x v="3"/>
    <s v="Biotechnology"/>
    <n v="4984400000"/>
  </r>
  <r>
    <x v="52"/>
    <x v="3"/>
    <d v="2016-12-31T00:00:00"/>
    <n v="11448800000"/>
    <n v="1478700000"/>
    <n v="1972900000"/>
    <n v="1973300000"/>
    <n v="385600000"/>
    <x v="3"/>
    <s v="Biotechnology"/>
    <n v="5638300000"/>
  </r>
  <r>
    <x v="53"/>
    <x v="0"/>
    <d v="2012-12-31T00:00:00"/>
    <n v="8735700000"/>
    <n v="7174000000"/>
    <n v="488300000"/>
    <n v="0"/>
    <n v="282900000"/>
    <x v="8"/>
    <s v="Metal &amp; Glass Containers"/>
    <n v="790500000"/>
  </r>
  <r>
    <x v="53"/>
    <x v="1"/>
    <d v="2013-12-31T00:00:00"/>
    <n v="8468100000"/>
    <n v="6875400000"/>
    <n v="497400000"/>
    <n v="0"/>
    <n v="299900000"/>
    <x v="8"/>
    <s v="Metal &amp; Glass Containers"/>
    <n v="795400000"/>
  </r>
  <r>
    <x v="53"/>
    <x v="2"/>
    <d v="2014-12-31T00:00:00"/>
    <n v="8570000000"/>
    <n v="6903500000"/>
    <n v="547000000"/>
    <n v="0"/>
    <n v="280900000"/>
    <x v="8"/>
    <s v="Metal &amp; Glass Containers"/>
    <n v="838600000"/>
  </r>
  <r>
    <x v="53"/>
    <x v="3"/>
    <d v="2015-12-31T00:00:00"/>
    <n v="7997000000"/>
    <n v="6460300000"/>
    <n v="646000000"/>
    <n v="0"/>
    <n v="285500000"/>
    <x v="8"/>
    <s v="Metal &amp; Glass Containers"/>
    <n v="605200000"/>
  </r>
  <r>
    <x v="54"/>
    <x v="0"/>
    <d v="2012-12-31T00:00:00"/>
    <n v="17621000000"/>
    <n v="4610000000"/>
    <n v="5017000000"/>
    <n v="3904000000"/>
    <n v="0"/>
    <x v="3"/>
    <s v="Health Care Distributors"/>
    <n v="4090000000"/>
  </r>
  <r>
    <x v="54"/>
    <x v="1"/>
    <d v="2013-12-31T00:00:00"/>
    <n v="16385000000"/>
    <n v="4619000000"/>
    <n v="4939000000"/>
    <n v="3731000000"/>
    <n v="0"/>
    <x v="3"/>
    <s v="Health Care Distributors"/>
    <n v="3096000000"/>
  </r>
  <r>
    <x v="54"/>
    <x v="2"/>
    <d v="2014-12-31T00:00:00"/>
    <n v="15879000000"/>
    <n v="3932000000"/>
    <n v="4822000000"/>
    <n v="4534000000"/>
    <n v="0"/>
    <x v="3"/>
    <s v="Health Care Distributors"/>
    <n v="2591000000"/>
  </r>
  <r>
    <x v="54"/>
    <x v="3"/>
    <d v="2015-12-31T00:00:00"/>
    <n v="16560000000"/>
    <n v="3909000000"/>
    <n v="4841000000"/>
    <n v="5920000000"/>
    <n v="0"/>
    <x v="3"/>
    <s v="Health Care Distributors"/>
    <n v="1890000000"/>
  </r>
  <r>
    <x v="55"/>
    <x v="0"/>
    <d v="2012-12-31T00:00:00"/>
    <n v="7249000000"/>
    <n v="2349000000"/>
    <n v="2529000000"/>
    <n v="886000000"/>
    <n v="395000000"/>
    <x v="3"/>
    <s v="Health Care Equipment"/>
    <n v="1090000000"/>
  </r>
  <r>
    <x v="55"/>
    <x v="1"/>
    <d v="2013-12-31T00:00:00"/>
    <n v="7143000000"/>
    <n v="2174000000"/>
    <n v="2678000000"/>
    <n v="861000000"/>
    <n v="410000000"/>
    <x v="3"/>
    <s v="Health Care Equipment"/>
    <n v="1020000000"/>
  </r>
  <r>
    <x v="55"/>
    <x v="2"/>
    <d v="2014-12-31T00:00:00"/>
    <n v="7380000000"/>
    <n v="2210000000"/>
    <n v="2817000000"/>
    <n v="817000000"/>
    <n v="438000000"/>
    <x v="3"/>
    <s v="Health Care Equipment"/>
    <n v="1098000000"/>
  </r>
  <r>
    <x v="55"/>
    <x v="3"/>
    <d v="2015-12-31T00:00:00"/>
    <n v="7477000000"/>
    <n v="2173000000"/>
    <n v="2996000000"/>
    <n v="876000000"/>
    <n v="495000000"/>
    <x v="3"/>
    <s v="Health Care Equipment"/>
    <n v="937000000"/>
  </r>
  <r>
    <x v="56"/>
    <x v="0"/>
    <d v="2013-12-31T00:00:00"/>
    <n v="7436600000"/>
    <n v="5879100000"/>
    <n v="702300000"/>
    <n v="0"/>
    <n v="0"/>
    <x v="1"/>
    <s v="Auto Parts &amp; Equipment"/>
    <n v="855200000"/>
  </r>
  <r>
    <x v="56"/>
    <x v="1"/>
    <d v="2014-12-31T00:00:00"/>
    <n v="8305100000"/>
    <n v="6548700000"/>
    <n v="792700000"/>
    <n v="0"/>
    <n v="0"/>
    <x v="1"/>
    <s v="Auto Parts &amp; Equipment"/>
    <n v="963700000"/>
  </r>
  <r>
    <x v="56"/>
    <x v="2"/>
    <d v="2015-12-31T00:00:00"/>
    <n v="8023200000"/>
    <n v="6320100000"/>
    <n v="763400000"/>
    <n v="0"/>
    <n v="0"/>
    <x v="1"/>
    <s v="Auto Parts &amp; Equipment"/>
    <n v="939700000"/>
  </r>
  <r>
    <x v="56"/>
    <x v="3"/>
    <d v="2016-12-31T00:00:00"/>
    <n v="9071000000"/>
    <n v="7137900000"/>
    <n v="1707200000"/>
    <n v="0"/>
    <n v="0"/>
    <x v="1"/>
    <s v="Auto Parts &amp; Equipment"/>
    <n v="225900000"/>
  </r>
  <r>
    <x v="57"/>
    <x v="0"/>
    <d v="2012-12-31T00:00:00"/>
    <n v="1847186000"/>
    <n v="667208000"/>
    <n v="93782000"/>
    <n v="0"/>
    <n v="445875000"/>
    <x v="7"/>
    <s v="REITs"/>
    <n v="640321000"/>
  </r>
  <r>
    <x v="57"/>
    <x v="1"/>
    <d v="2013-12-31T00:00:00"/>
    <n v="2135539000"/>
    <n v="771403000"/>
    <n v="117073000"/>
    <n v="0"/>
    <n v="560637000"/>
    <x v="7"/>
    <s v="REITs"/>
    <n v="686426000"/>
  </r>
  <r>
    <x v="57"/>
    <x v="2"/>
    <d v="2014-12-31T00:00:00"/>
    <n v="2396998000"/>
    <n v="864526000"/>
    <n v="102077000"/>
    <n v="0"/>
    <n v="628573000"/>
    <x v="7"/>
    <s v="REITs"/>
    <n v="801822000"/>
  </r>
  <r>
    <x v="57"/>
    <x v="3"/>
    <d v="2015-12-31T00:00:00"/>
    <n v="2490821000"/>
    <n v="904336000"/>
    <n v="97578000"/>
    <n v="0"/>
    <n v="639542000"/>
    <x v="7"/>
    <s v="REITs"/>
    <n v="849365000"/>
  </r>
  <r>
    <x v="58"/>
    <x v="0"/>
    <d v="2013-05-26T00:00:00"/>
    <n v="13469300000"/>
    <n v="10104400000"/>
    <n v="2065900000"/>
    <n v="0"/>
    <n v="0"/>
    <x v="4"/>
    <s v="Packaged Foods &amp; Meats"/>
    <n v="1299000000"/>
  </r>
  <r>
    <x v="58"/>
    <x v="1"/>
    <d v="2014-05-25T00:00:00"/>
    <n v="11838200000"/>
    <n v="8910800000"/>
    <n v="1778900000"/>
    <n v="0"/>
    <n v="0"/>
    <x v="4"/>
    <s v="Packaged Foods &amp; Meats"/>
    <n v="1148500000"/>
  </r>
  <r>
    <x v="58"/>
    <x v="2"/>
    <d v="2015-05-31T00:00:00"/>
    <n v="11937000000"/>
    <n v="9061400000"/>
    <n v="1545300000"/>
    <n v="0"/>
    <n v="0"/>
    <x v="4"/>
    <s v="Packaged Foods &amp; Meats"/>
    <n v="1330300000"/>
  </r>
  <r>
    <x v="58"/>
    <x v="3"/>
    <d v="2016-05-29T00:00:00"/>
    <n v="11642900000"/>
    <n v="8552100000"/>
    <n v="2209400000"/>
    <n v="0"/>
    <n v="0"/>
    <x v="4"/>
    <s v="Packaged Foods &amp; Meats"/>
    <n v="881400000"/>
  </r>
  <r>
    <x v="59"/>
    <x v="0"/>
    <d v="2013-06-30T00:00:00"/>
    <n v="101093000000"/>
    <n v="96172000000"/>
    <n v="2875000000"/>
    <n v="0"/>
    <n v="158000000"/>
    <x v="3"/>
    <s v="Health Care Distributors"/>
    <n v="1888000000"/>
  </r>
  <r>
    <x v="59"/>
    <x v="1"/>
    <d v="2014-06-30T00:00:00"/>
    <n v="91084000000"/>
    <n v="85923000000"/>
    <n v="3028000000"/>
    <n v="0"/>
    <n v="223000000"/>
    <x v="3"/>
    <s v="Health Care Distributors"/>
    <n v="1910000000"/>
  </r>
  <r>
    <x v="59"/>
    <x v="2"/>
    <d v="2015-06-30T00:00:00"/>
    <n v="102531000000"/>
    <n v="96819000000"/>
    <n v="3240000000"/>
    <n v="0"/>
    <n v="281000000"/>
    <x v="3"/>
    <s v="Health Care Distributors"/>
    <n v="2191000000"/>
  </r>
  <r>
    <x v="59"/>
    <x v="3"/>
    <d v="2016-06-30T00:00:00"/>
    <n v="121546000000"/>
    <n v="115003000000"/>
    <n v="3648000000"/>
    <n v="0"/>
    <n v="459000000"/>
    <x v="3"/>
    <s v="Health Care Distributors"/>
    <n v="2436000000"/>
  </r>
  <r>
    <x v="60"/>
    <x v="0"/>
    <d v="2013-12-31T00:00:00"/>
    <n v="55656000000"/>
    <n v="41454000000"/>
    <n v="6528000000"/>
    <n v="2046000000"/>
    <n v="0"/>
    <x v="0"/>
    <s v="Construction &amp; Farm Machinery &amp; Heavy Trucks"/>
    <n v="5628000000"/>
  </r>
  <r>
    <x v="60"/>
    <x v="1"/>
    <d v="2014-12-31T00:00:00"/>
    <n v="55184000000"/>
    <n v="41342000000"/>
    <n v="8148000000"/>
    <n v="2380000000"/>
    <n v="0"/>
    <x v="0"/>
    <s v="Construction &amp; Farm Machinery &amp; Heavy Trucks"/>
    <n v="3314000000"/>
  </r>
  <r>
    <x v="60"/>
    <x v="2"/>
    <d v="2015-12-31T00:00:00"/>
    <n v="47011000000"/>
    <n v="34133000000"/>
    <n v="6974000000"/>
    <n v="2119000000"/>
    <n v="0"/>
    <x v="0"/>
    <s v="Construction &amp; Farm Machinery &amp; Heavy Trucks"/>
    <n v="3785000000"/>
  </r>
  <r>
    <x v="60"/>
    <x v="3"/>
    <d v="2016-12-31T00:00:00"/>
    <n v="38537000000"/>
    <n v="28905000000"/>
    <n v="6588000000"/>
    <n v="1951000000"/>
    <n v="0"/>
    <x v="0"/>
    <s v="Construction &amp; Farm Machinery &amp; Heavy Trucks"/>
    <n v="1093000000"/>
  </r>
  <r>
    <x v="61"/>
    <x v="0"/>
    <d v="2012-12-31T00:00:00"/>
    <n v="17936000000"/>
    <n v="12620000000"/>
    <n v="2096000000"/>
    <n v="0"/>
    <n v="-6000000"/>
    <x v="6"/>
    <s v="Property &amp; Casualty Insurance"/>
    <n v="3226000000"/>
  </r>
  <r>
    <x v="61"/>
    <x v="1"/>
    <d v="2013-12-31T00:00:00"/>
    <n v="19261000000"/>
    <n v="12522000000"/>
    <n v="2211000000"/>
    <n v="0"/>
    <n v="15000000"/>
    <x v="6"/>
    <s v="Property &amp; Casualty Insurance"/>
    <n v="4513000000"/>
  </r>
  <r>
    <x v="61"/>
    <x v="2"/>
    <d v="2014-12-31T00:00:00"/>
    <n v="19171000000"/>
    <n v="13241000000"/>
    <n v="2245000000"/>
    <n v="0"/>
    <n v="-82000000"/>
    <x v="6"/>
    <s v="Property &amp; Casualty Insurance"/>
    <n v="3767000000"/>
  </r>
  <r>
    <x v="61"/>
    <x v="3"/>
    <d v="2015-12-31T00:00:00"/>
    <n v="18987000000"/>
    <n v="12968000000"/>
    <n v="2270000000"/>
    <n v="0"/>
    <n v="120000000"/>
    <x v="6"/>
    <s v="Property &amp; Casualty Insurance"/>
    <n v="3629000000"/>
  </r>
  <r>
    <x v="62"/>
    <x v="0"/>
    <d v="2012-12-31T00:00:00"/>
    <n v="6514099000"/>
    <n v="5745428000"/>
    <n v="0"/>
    <n v="0"/>
    <n v="169645000"/>
    <x v="7"/>
    <s v="Real Estate Services"/>
    <n v="599026000"/>
  </r>
  <r>
    <x v="62"/>
    <x v="1"/>
    <d v="2013-12-31T00:00:00"/>
    <n v="7184794000"/>
    <n v="6293699000"/>
    <n v="0"/>
    <n v="0"/>
    <n v="190390000"/>
    <x v="7"/>
    <s v="Real Estate Services"/>
    <n v="700705000"/>
  </r>
  <r>
    <x v="62"/>
    <x v="2"/>
    <d v="2014-12-31T00:00:00"/>
    <n v="9049918000"/>
    <n v="8050222000"/>
    <n v="0"/>
    <n v="0"/>
    <n v="265101000"/>
    <x v="7"/>
    <s v="Real Estate Services"/>
    <n v="734595000"/>
  </r>
  <r>
    <x v="62"/>
    <x v="3"/>
    <d v="2015-12-31T00:00:00"/>
    <n v="10855810000"/>
    <n v="9716541000"/>
    <n v="0"/>
    <n v="0"/>
    <n v="314096000"/>
    <x v="7"/>
    <s v="Real Estate Services"/>
    <n v="825173000"/>
  </r>
  <r>
    <x v="63"/>
    <x v="0"/>
    <d v="2012-12-31T00:00:00"/>
    <n v="2432680000"/>
    <n v="728989000"/>
    <n v="212572000"/>
    <n v="0"/>
    <n v="622592000"/>
    <x v="7"/>
    <s v="REITs"/>
    <n v="868527000"/>
  </r>
  <r>
    <x v="63"/>
    <x v="1"/>
    <d v="2013-12-31T00:00:00"/>
    <n v="2865751000"/>
    <n v="991017000"/>
    <n v="213519000"/>
    <n v="0"/>
    <n v="741342000"/>
    <x v="7"/>
    <s v="REITs"/>
    <n v="919873000"/>
  </r>
  <r>
    <x v="63"/>
    <x v="2"/>
    <d v="2014-12-31T00:00:00"/>
    <n v="3538756000"/>
    <n v="1306606000"/>
    <n v="257296000"/>
    <n v="0"/>
    <n v="985781000"/>
    <x v="7"/>
    <s v="REITs"/>
    <n v="989073000"/>
  </r>
  <r>
    <x v="63"/>
    <x v="3"/>
    <d v="2015-12-31T00:00:00"/>
    <n v="3663851000"/>
    <n v="1321426000"/>
    <n v="310921000"/>
    <n v="0"/>
    <n v="1036178000"/>
    <x v="7"/>
    <s v="REITs"/>
    <n v="995326000"/>
  </r>
  <r>
    <x v="64"/>
    <x v="0"/>
    <d v="2013-11-30T00:00:00"/>
    <n v="15456000000"/>
    <n v="10645000000"/>
    <n v="1879000000"/>
    <n v="0"/>
    <n v="1590000000"/>
    <x v="1"/>
    <s v="Hotels, Resorts &amp; Cruise Lines"/>
    <n v="1342000000"/>
  </r>
  <r>
    <x v="64"/>
    <x v="1"/>
    <d v="2014-11-30T00:00:00"/>
    <n v="15884000000"/>
    <n v="10421000000"/>
    <n v="2054000000"/>
    <n v="0"/>
    <n v="1637000000"/>
    <x v="1"/>
    <s v="Hotels, Resorts &amp; Cruise Lines"/>
    <n v="1772000000"/>
  </r>
  <r>
    <x v="64"/>
    <x v="2"/>
    <d v="2015-11-30T00:00:00"/>
    <n v="15714000000"/>
    <n v="9447000000"/>
    <n v="2067000000"/>
    <n v="0"/>
    <n v="1626000000"/>
    <x v="1"/>
    <s v="Hotels, Resorts &amp; Cruise Lines"/>
    <n v="2574000000"/>
  </r>
  <r>
    <x v="64"/>
    <x v="3"/>
    <d v="2016-11-30T00:00:00"/>
    <n v="16389000000"/>
    <n v="9383000000"/>
    <n v="2197000000"/>
    <n v="0"/>
    <n v="1738000000"/>
    <x v="1"/>
    <s v="Hotels, Resorts &amp; Cruise Lines"/>
    <n v="3071000000"/>
  </r>
  <r>
    <x v="65"/>
    <x v="0"/>
    <d v="2013-12-31T00:00:00"/>
    <n v="6493900000"/>
    <n v="340400000"/>
    <n v="1684500000"/>
    <n v="2226200000"/>
    <n v="262800000"/>
    <x v="3"/>
    <s v="Biotechnology"/>
    <n v="1980000000"/>
  </r>
  <r>
    <x v="65"/>
    <x v="1"/>
    <d v="2014-12-31T00:00:00"/>
    <n v="7670400000"/>
    <n v="385900000"/>
    <n v="2027900000"/>
    <n v="2430600000"/>
    <n v="258300000"/>
    <x v="3"/>
    <s v="Biotechnology"/>
    <n v="2567700000"/>
  </r>
  <r>
    <x v="65"/>
    <x v="2"/>
    <d v="2015-12-31T00:00:00"/>
    <n v="9256000000"/>
    <n v="420100000"/>
    <n v="2305400000"/>
    <n v="3697300000"/>
    <n v="279000000"/>
    <x v="3"/>
    <s v="Biotechnology"/>
    <n v="2554200000"/>
  </r>
  <r>
    <x v="65"/>
    <x v="3"/>
    <d v="2016-12-31T00:00:00"/>
    <n v="11229200000"/>
    <n v="438000000"/>
    <n v="2657700000"/>
    <n v="4470100000"/>
    <n v="459000000"/>
    <x v="3"/>
    <s v="Biotechnology"/>
    <n v="3204400000"/>
  </r>
  <r>
    <x v="66"/>
    <x v="0"/>
    <d v="2013-12-28T00:00:00"/>
    <n v="2910748000"/>
    <n v="514722000"/>
    <n v="1468434000"/>
    <n v="338786000"/>
    <n v="12794000"/>
    <x v="3"/>
    <s v="Health Care Technology"/>
    <n v="576012000"/>
  </r>
  <r>
    <x v="66"/>
    <x v="1"/>
    <d v="2015-01-03T00:00:00"/>
    <n v="3402703000"/>
    <n v="604377000"/>
    <n v="1628961000"/>
    <n v="392805000"/>
    <n v="13476000"/>
    <x v="3"/>
    <s v="Health Care Technology"/>
    <n v="763084000"/>
  </r>
  <r>
    <x v="66"/>
    <x v="2"/>
    <d v="2016-01-02T00:00:00"/>
    <n v="4425267000"/>
    <n v="750781000"/>
    <n v="2262024000"/>
    <n v="539799000"/>
    <n v="91527000"/>
    <x v="3"/>
    <s v="Health Care Technology"/>
    <n v="781136000"/>
  </r>
  <r>
    <x v="66"/>
    <x v="3"/>
    <d v="2016-12-31T00:00:00"/>
    <n v="4796473000"/>
    <n v="779116000"/>
    <n v="2464380000"/>
    <n v="551418000"/>
    <n v="90546000"/>
    <x v="3"/>
    <s v="Health Care Technology"/>
    <n v="911013000"/>
  </r>
  <r>
    <x v="67"/>
    <x v="0"/>
    <d v="2012-12-31T00:00:00"/>
    <n v="6104000000"/>
    <n v="2990700000"/>
    <n v="200900000"/>
    <n v="0"/>
    <n v="0"/>
    <x v="8"/>
    <s v="Fertilizers &amp; Agricultural Chemicals"/>
    <n v="2912400000"/>
  </r>
  <r>
    <x v="67"/>
    <x v="1"/>
    <d v="2013-12-31T00:00:00"/>
    <n v="5474700000"/>
    <n v="2954500000"/>
    <n v="150200000"/>
    <n v="0"/>
    <n v="0"/>
    <x v="8"/>
    <s v="Fertilizers &amp; Agricultural Chemicals"/>
    <n v="2370000000"/>
  </r>
  <r>
    <x v="67"/>
    <x v="2"/>
    <d v="2014-12-31T00:00:00"/>
    <n v="4743200000"/>
    <n v="2964700000"/>
    <n v="205200000"/>
    <n v="0"/>
    <n v="0"/>
    <x v="8"/>
    <s v="Fertilizers &amp; Agricultural Chemicals"/>
    <n v="1573300000"/>
  </r>
  <r>
    <x v="67"/>
    <x v="3"/>
    <d v="2015-12-31T00:00:00"/>
    <n v="4308300000"/>
    <n v="2761200000"/>
    <n v="319000000"/>
    <n v="0"/>
    <n v="0"/>
    <x v="8"/>
    <s v="Fertilizers &amp; Agricultural Chemicals"/>
    <n v="1228100000"/>
  </r>
  <r>
    <x v="68"/>
    <x v="0"/>
    <d v="2012-12-31T00:00:00"/>
    <n v="5513000000"/>
    <n v="375000000"/>
    <n v="3380000000"/>
    <n v="0"/>
    <n v="490000000"/>
    <x v="6"/>
    <s v="Regional Banks"/>
    <n v="1268000000"/>
  </r>
  <r>
    <x v="68"/>
    <x v="1"/>
    <d v="2013-12-31T00:00:00"/>
    <n v="5133000000"/>
    <n v="216000000"/>
    <n v="3142000000"/>
    <n v="0"/>
    <n v="581000000"/>
    <x v="6"/>
    <s v="Regional Banks"/>
    <n v="1194000000"/>
  </r>
  <r>
    <x v="68"/>
    <x v="2"/>
    <d v="2014-12-31T00:00:00"/>
    <n v="5342000000"/>
    <n v="160000000"/>
    <n v="3247000000"/>
    <n v="0"/>
    <n v="464000000"/>
    <x v="6"/>
    <s v="Regional Banks"/>
    <n v="1471000000"/>
  </r>
  <r>
    <x v="68"/>
    <x v="3"/>
    <d v="2015-12-31T00:00:00"/>
    <n v="5276000000"/>
    <n v="237000000"/>
    <n v="3113000000"/>
    <n v="0"/>
    <n v="448000000"/>
    <x v="6"/>
    <s v="Regional Banks"/>
    <n v="1478000000"/>
  </r>
  <r>
    <x v="69"/>
    <x v="0"/>
    <d v="2012-12-31T00:00:00"/>
    <n v="2921900000"/>
    <n v="1630500000"/>
    <n v="746300000"/>
    <n v="0"/>
    <n v="0"/>
    <x v="4"/>
    <s v="Household Products"/>
    <n v="545100000"/>
  </r>
  <r>
    <x v="69"/>
    <x v="1"/>
    <d v="2013-12-31T00:00:00"/>
    <n v="3194300000"/>
    <n v="1756300000"/>
    <n v="815800000"/>
    <n v="0"/>
    <n v="0"/>
    <x v="4"/>
    <s v="Household Products"/>
    <n v="622200000"/>
  </r>
  <r>
    <x v="69"/>
    <x v="2"/>
    <d v="2014-12-31T00:00:00"/>
    <n v="3297600000"/>
    <n v="1844700000"/>
    <n v="811700000"/>
    <n v="0"/>
    <n v="0"/>
    <x v="4"/>
    <s v="Household Products"/>
    <n v="641200000"/>
  </r>
  <r>
    <x v="69"/>
    <x v="3"/>
    <d v="2015-12-31T00:00:00"/>
    <n v="3394800000"/>
    <n v="1883000000"/>
    <n v="837600000"/>
    <n v="0"/>
    <n v="0"/>
    <x v="4"/>
    <s v="Household Products"/>
    <n v="674200000"/>
  </r>
  <r>
    <x v="70"/>
    <x v="0"/>
    <d v="2012-12-31T00:00:00"/>
    <n v="12316000000"/>
    <n v="7081000000"/>
    <n v="723000000"/>
    <n v="0"/>
    <n v="2811000000"/>
    <x v="9"/>
    <s v="Integrated Oil &amp; Gas"/>
    <n v="1701000000"/>
  </r>
  <r>
    <x v="70"/>
    <x v="1"/>
    <d v="2013-12-31T00:00:00"/>
    <n v="19080000000"/>
    <n v="12930000000"/>
    <n v="686000000"/>
    <n v="0"/>
    <n v="2903000000"/>
    <x v="9"/>
    <s v="Integrated Oil &amp; Gas"/>
    <n v="2561000000"/>
  </r>
  <r>
    <x v="70"/>
    <x v="2"/>
    <d v="2014-12-31T00:00:00"/>
    <n v="23125000000"/>
    <n v="16049000000"/>
    <n v="554000000"/>
    <n v="0"/>
    <n v="2915000000"/>
    <x v="9"/>
    <s v="Integrated Oil &amp; Gas"/>
    <n v="3607000000"/>
  </r>
  <r>
    <x v="70"/>
    <x v="3"/>
    <d v="2015-12-31T00:00:00"/>
    <n v="12764000000"/>
    <n v="10295000000"/>
    <n v="334000000"/>
    <n v="0"/>
    <n v="2229000000"/>
    <x v="9"/>
    <s v="Integrated Oil &amp; Gas"/>
    <n v="-94000000"/>
  </r>
  <r>
    <x v="71"/>
    <x v="0"/>
    <d v="2012-12-31T00:00:00"/>
    <n v="11359113000"/>
    <n v="9641542000"/>
    <n v="1042251000"/>
    <n v="0"/>
    <n v="0"/>
    <x v="0"/>
    <s v="Air Freight &amp; Logistics"/>
    <n v="675320000"/>
  </r>
  <r>
    <x v="71"/>
    <x v="1"/>
    <d v="2013-12-31T00:00:00"/>
    <n v="12752076000"/>
    <n v="10915981000"/>
    <n v="1153445000"/>
    <n v="0"/>
    <n v="0"/>
    <x v="0"/>
    <s v="Air Freight &amp; Logistics"/>
    <n v="682650000"/>
  </r>
  <r>
    <x v="71"/>
    <x v="2"/>
    <d v="2014-12-31T00:00:00"/>
    <n v="13470067000"/>
    <n v="11462415000"/>
    <n v="1259234000"/>
    <n v="0"/>
    <n v="0"/>
    <x v="0"/>
    <s v="Air Freight &amp; Logistics"/>
    <n v="748418000"/>
  </r>
  <r>
    <x v="71"/>
    <x v="3"/>
    <d v="2015-12-31T00:00:00"/>
    <n v="13476084000"/>
    <n v="11207604000"/>
    <n v="1410170000"/>
    <n v="0"/>
    <n v="0"/>
    <x v="0"/>
    <s v="Air Freight &amp; Logistics"/>
    <n v="858310000"/>
  </r>
  <r>
    <x v="72"/>
    <x v="0"/>
    <d v="2013-12-31T00:00:00"/>
    <n v="8155000000"/>
    <n v="5345000000"/>
    <n v="47000000"/>
    <n v="0"/>
    <n v="1854000000"/>
    <x v="1"/>
    <s v="Cable &amp; Satellite"/>
    <n v="909000000"/>
  </r>
  <r>
    <x v="72"/>
    <x v="1"/>
    <d v="2014-12-31T00:00:00"/>
    <n v="9108000000"/>
    <n v="5973000000"/>
    <n v="62000000"/>
    <n v="0"/>
    <n v="2102000000"/>
    <x v="1"/>
    <s v="Cable &amp; Satellite"/>
    <n v="971000000"/>
  </r>
  <r>
    <x v="72"/>
    <x v="2"/>
    <d v="2015-12-31T00:00:00"/>
    <n v="9754000000"/>
    <n v="6426000000"/>
    <n v="89000000"/>
    <n v="0"/>
    <n v="2125000000"/>
    <x v="1"/>
    <s v="Cable &amp; Satellite"/>
    <n v="1114000000"/>
  </r>
  <r>
    <x v="72"/>
    <x v="3"/>
    <d v="2016-12-31T00:00:00"/>
    <n v="29003000000"/>
    <n v="18655000000"/>
    <n v="86000000"/>
    <n v="0"/>
    <n v="6907000000"/>
    <x v="1"/>
    <s v="Cable &amp; Satellite"/>
    <n v="3355000000"/>
  </r>
  <r>
    <x v="73"/>
    <x v="0"/>
    <d v="2012-12-31T00:00:00"/>
    <n v="29119000000"/>
    <n v="17900000000"/>
    <n v="0"/>
    <n v="0"/>
    <n v="8742000000"/>
    <x v="3"/>
    <s v="Managed Health Care"/>
    <n v="2477000000"/>
  </r>
  <r>
    <x v="73"/>
    <x v="1"/>
    <d v="2013-12-31T00:00:00"/>
    <n v="32380000000"/>
    <n v="20865000000"/>
    <n v="0"/>
    <n v="0"/>
    <n v="9339000000"/>
    <x v="3"/>
    <s v="Managed Health Care"/>
    <n v="2176000000"/>
  </r>
  <r>
    <x v="73"/>
    <x v="2"/>
    <d v="2014-12-31T00:00:00"/>
    <n v="34914000000"/>
    <n v="21334000000"/>
    <n v="0"/>
    <n v="0"/>
    <n v="10276000000"/>
    <x v="3"/>
    <s v="Managed Health Care"/>
    <n v="3304000000"/>
  </r>
  <r>
    <x v="73"/>
    <x v="3"/>
    <d v="2015-12-31T00:00:00"/>
    <n v="37876000000"/>
    <n v="23290000000"/>
    <n v="0"/>
    <n v="0"/>
    <n v="11259000000"/>
    <x v="3"/>
    <s v="Managed Health Care"/>
    <n v="3327000000"/>
  </r>
  <r>
    <x v="74"/>
    <x v="0"/>
    <d v="2012-12-31T00:00:00"/>
    <n v="4111000000"/>
    <n v="3477000000"/>
    <n v="0"/>
    <n v="0"/>
    <n v="14000000"/>
    <x v="6"/>
    <s v="Property &amp; Casualty Insurance"/>
    <n v="620000000"/>
  </r>
  <r>
    <x v="74"/>
    <x v="1"/>
    <d v="2013-12-31T00:00:00"/>
    <n v="4531000000"/>
    <n v="3748000000"/>
    <n v="0"/>
    <n v="0"/>
    <n v="15000000"/>
    <x v="6"/>
    <s v="Property &amp; Casualty Insurance"/>
    <n v="768000000"/>
  </r>
  <r>
    <x v="74"/>
    <x v="2"/>
    <d v="2014-12-31T00:00:00"/>
    <n v="4945000000"/>
    <n v="4157000000"/>
    <n v="0"/>
    <n v="0"/>
    <n v="14000000"/>
    <x v="6"/>
    <s v="Property &amp; Casualty Insurance"/>
    <n v="774000000"/>
  </r>
  <r>
    <x v="74"/>
    <x v="3"/>
    <d v="2015-12-31T00:00:00"/>
    <n v="5142000000"/>
    <n v="4195000000"/>
    <n v="0"/>
    <n v="0"/>
    <n v="13000000"/>
    <x v="6"/>
    <s v="Property &amp; Casualty Insurance"/>
    <n v="934000000"/>
  </r>
  <r>
    <x v="75"/>
    <x v="0"/>
    <d v="2012-12-31T00:00:00"/>
    <n v="17085000000"/>
    <n v="7153000000"/>
    <n v="6043000000"/>
    <n v="0"/>
    <n v="0"/>
    <x v="4"/>
    <s v="Household Products"/>
    <n v="3889000000"/>
  </r>
  <r>
    <x v="75"/>
    <x v="1"/>
    <d v="2013-12-31T00:00:00"/>
    <n v="17420000000"/>
    <n v="7219000000"/>
    <n v="6645000000"/>
    <n v="0"/>
    <n v="0"/>
    <x v="4"/>
    <s v="Household Products"/>
    <n v="3556000000"/>
  </r>
  <r>
    <x v="75"/>
    <x v="2"/>
    <d v="2014-12-31T00:00:00"/>
    <n v="17277000000"/>
    <n v="7168000000"/>
    <n v="6552000000"/>
    <n v="0"/>
    <n v="0"/>
    <x v="4"/>
    <s v="Household Products"/>
    <n v="3557000000"/>
  </r>
  <r>
    <x v="75"/>
    <x v="3"/>
    <d v="2015-12-31T00:00:00"/>
    <n v="16034000000"/>
    <n v="6635000000"/>
    <n v="6610000000"/>
    <n v="0"/>
    <n v="0"/>
    <x v="4"/>
    <s v="Household Products"/>
    <n v="2789000000"/>
  </r>
  <r>
    <x v="76"/>
    <x v="0"/>
    <d v="2013-06-30T00:00:00"/>
    <n v="5533000000"/>
    <n v="3142000000"/>
    <n v="1291000000"/>
    <n v="130000000"/>
    <n v="0"/>
    <x v="4"/>
    <s v="Household Products"/>
    <n v="970000000"/>
  </r>
  <r>
    <x v="76"/>
    <x v="1"/>
    <d v="2014-06-30T00:00:00"/>
    <n v="5514000000"/>
    <n v="3158000000"/>
    <n v="1254000000"/>
    <n v="125000000"/>
    <n v="0"/>
    <x v="4"/>
    <s v="Household Products"/>
    <n v="977000000"/>
  </r>
  <r>
    <x v="76"/>
    <x v="2"/>
    <d v="2015-06-30T00:00:00"/>
    <n v="5655000000"/>
    <n v="3190000000"/>
    <n v="1321000000"/>
    <n v="136000000"/>
    <n v="0"/>
    <x v="4"/>
    <s v="Household Products"/>
    <n v="1008000000"/>
  </r>
  <r>
    <x v="76"/>
    <x v="3"/>
    <d v="2016-06-30T00:00:00"/>
    <n v="5761000000"/>
    <n v="3163000000"/>
    <n v="1393000000"/>
    <n v="141000000"/>
    <n v="0"/>
    <x v="4"/>
    <s v="Household Products"/>
    <n v="1064000000"/>
  </r>
  <r>
    <x v="77"/>
    <x v="0"/>
    <d v="2013-12-31T00:00:00"/>
    <n v="2666000000"/>
    <n v="55000000"/>
    <n v="1670000000"/>
    <n v="0"/>
    <n v="46000000"/>
    <x v="6"/>
    <s v="Regional Banks"/>
    <n v="895000000"/>
  </r>
  <r>
    <x v="77"/>
    <x v="1"/>
    <d v="2014-12-31T00:00:00"/>
    <n v="2607000000"/>
    <n v="45000000"/>
    <n v="1611000000"/>
    <n v="0"/>
    <n v="27000000"/>
    <x v="6"/>
    <s v="Regional Banks"/>
    <n v="924000000"/>
  </r>
  <r>
    <x v="77"/>
    <x v="2"/>
    <d v="2015-12-31T00:00:00"/>
    <n v="2819000000"/>
    <n v="43000000"/>
    <n v="1859000000"/>
    <n v="0"/>
    <n v="147000000"/>
    <x v="6"/>
    <s v="Regional Banks"/>
    <n v="770000000"/>
  </r>
  <r>
    <x v="77"/>
    <x v="3"/>
    <d v="2016-12-31T00:00:00"/>
    <n v="2960000000"/>
    <n v="40000000"/>
    <n v="1836000000"/>
    <n v="0"/>
    <n v="248000000"/>
    <x v="6"/>
    <s v="Regional Banks"/>
    <n v="836000000"/>
  </r>
  <r>
    <x v="78"/>
    <x v="0"/>
    <d v="2013-12-31T00:00:00"/>
    <n v="3214591000"/>
    <n v="2359822000"/>
    <n v="203733000"/>
    <n v="0"/>
    <n v="96054000"/>
    <x v="1"/>
    <s v="Restaurants"/>
    <n v="554982000"/>
  </r>
  <r>
    <x v="78"/>
    <x v="1"/>
    <d v="2014-12-31T00:00:00"/>
    <n v="4108269000"/>
    <n v="2990513000"/>
    <n v="273897000"/>
    <n v="0"/>
    <n v="110474000"/>
    <x v="1"/>
    <s v="Restaurants"/>
    <n v="733385000"/>
  </r>
  <r>
    <x v="78"/>
    <x v="2"/>
    <d v="2015-12-31T00:00:00"/>
    <n v="4501223000"/>
    <n v="3326936000"/>
    <n v="250214000"/>
    <n v="0"/>
    <n v="130368000"/>
    <x v="1"/>
    <s v="Restaurants"/>
    <n v="793705000"/>
  </r>
  <r>
    <x v="78"/>
    <x v="3"/>
    <d v="2016-12-31T00:00:00"/>
    <n v="3904384000"/>
    <n v="3406170000"/>
    <n v="276240000"/>
    <n v="0"/>
    <n v="146368000"/>
    <x v="1"/>
    <s v="Restaurants"/>
    <n v="75606000"/>
  </r>
  <r>
    <x v="79"/>
    <x v="0"/>
    <d v="2013-12-31T00:00:00"/>
    <n v="17301000000"/>
    <n v="13021000000"/>
    <n v="1827000000"/>
    <n v="713000000"/>
    <n v="0"/>
    <x v="0"/>
    <s v="Industrial Machinery"/>
    <n v="1740000000"/>
  </r>
  <r>
    <x v="79"/>
    <x v="1"/>
    <d v="2014-12-31T00:00:00"/>
    <n v="19221000000"/>
    <n v="14360000000"/>
    <n v="2112000000"/>
    <n v="754000000"/>
    <n v="0"/>
    <x v="0"/>
    <s v="Industrial Machinery"/>
    <n v="1995000000"/>
  </r>
  <r>
    <x v="79"/>
    <x v="2"/>
    <d v="2015-12-31T00:00:00"/>
    <n v="19110000000"/>
    <n v="14163000000"/>
    <n v="2169000000"/>
    <n v="735000000"/>
    <n v="0"/>
    <x v="0"/>
    <s v="Industrial Machinery"/>
    <n v="2043000000"/>
  </r>
  <r>
    <x v="79"/>
    <x v="3"/>
    <d v="2016-12-31T00:00:00"/>
    <n v="17509000000"/>
    <n v="13057000000"/>
    <n v="2189000000"/>
    <n v="636000000"/>
    <n v="0"/>
    <x v="0"/>
    <s v="Industrial Machinery"/>
    <n v="1627000000"/>
  </r>
  <r>
    <x v="80"/>
    <x v="0"/>
    <d v="2013-12-31T00:00:00"/>
    <n v="6566000000"/>
    <n v="4562000000"/>
    <n v="234000000"/>
    <n v="0"/>
    <n v="628000000"/>
    <x v="5"/>
    <s v="MultiUtilities"/>
    <n v="1142000000"/>
  </r>
  <r>
    <x v="80"/>
    <x v="1"/>
    <d v="2014-12-31T00:00:00"/>
    <n v="7179000000"/>
    <n v="5090000000"/>
    <n v="252000000"/>
    <n v="0"/>
    <n v="685000000"/>
    <x v="5"/>
    <s v="MultiUtilities"/>
    <n v="1152000000"/>
  </r>
  <r>
    <x v="80"/>
    <x v="2"/>
    <d v="2015-12-31T00:00:00"/>
    <n v="6456000000"/>
    <n v="4281000000"/>
    <n v="262000000"/>
    <n v="0"/>
    <n v="750000000"/>
    <x v="5"/>
    <s v="MultiUtilities"/>
    <n v="1163000000"/>
  </r>
  <r>
    <x v="80"/>
    <x v="3"/>
    <d v="2016-12-31T00:00:00"/>
    <n v="6399000000"/>
    <n v="4010000000"/>
    <n v="281000000"/>
    <n v="0"/>
    <n v="811000000"/>
    <x v="5"/>
    <s v="MultiUtilities"/>
    <n v="1297000000"/>
  </r>
  <r>
    <x v="81"/>
    <x v="0"/>
    <d v="2012-12-31T00:00:00"/>
    <n v="8110000000"/>
    <n v="6781000000"/>
    <n v="1105000000"/>
    <n v="0"/>
    <n v="88000000"/>
    <x v="3"/>
    <s v="Managed Health Care"/>
    <n v="136000000"/>
  </r>
  <r>
    <x v="81"/>
    <x v="1"/>
    <d v="2013-12-31T00:00:00"/>
    <n v="10863000000"/>
    <n v="8995000000"/>
    <n v="1264000000"/>
    <n v="0"/>
    <n v="327000000"/>
    <x v="3"/>
    <s v="Managed Health Care"/>
    <n v="277000000"/>
  </r>
  <r>
    <x v="81"/>
    <x v="2"/>
    <d v="2014-12-31T00:00:00"/>
    <n v="16560000000"/>
    <n v="12678000000"/>
    <n v="2012000000"/>
    <n v="0"/>
    <n v="1406000000"/>
    <x v="3"/>
    <s v="Managed Health Care"/>
    <n v="464000000"/>
  </r>
  <r>
    <x v="81"/>
    <x v="3"/>
    <d v="2015-12-31T00:00:00"/>
    <n v="22760000000"/>
    <n v="17242000000"/>
    <n v="2977000000"/>
    <n v="0"/>
    <n v="1836000000"/>
    <x v="3"/>
    <s v="Managed Health Care"/>
    <n v="705000000"/>
  </r>
  <r>
    <x v="82"/>
    <x v="0"/>
    <d v="2012-12-31T00:00:00"/>
    <n v="7452000000"/>
    <n v="4747000000"/>
    <n v="365000000"/>
    <n v="0"/>
    <n v="1050000000"/>
    <x v="5"/>
    <s v="MultiUtilities"/>
    <n v="1290000000"/>
  </r>
  <r>
    <x v="82"/>
    <x v="1"/>
    <d v="2013-12-31T00:00:00"/>
    <n v="8106000000"/>
    <n v="5755000000"/>
    <n v="387000000"/>
    <n v="0"/>
    <n v="954000000"/>
    <x v="5"/>
    <s v="MultiUtilities"/>
    <n v="1010000000"/>
  </r>
  <r>
    <x v="82"/>
    <x v="2"/>
    <d v="2014-12-31T00:00:00"/>
    <n v="9226000000"/>
    <n v="6890000000"/>
    <n v="388000000"/>
    <n v="0"/>
    <n v="1013000000"/>
    <x v="5"/>
    <s v="MultiUtilities"/>
    <n v="935000000"/>
  </r>
  <r>
    <x v="82"/>
    <x v="3"/>
    <d v="2015-12-31T00:00:00"/>
    <n v="7386000000"/>
    <n v="5109000000"/>
    <n v="374000000"/>
    <n v="0"/>
    <n v="970000000"/>
    <x v="5"/>
    <s v="MultiUtilities"/>
    <n v="933000000"/>
  </r>
  <r>
    <x v="83"/>
    <x v="0"/>
    <d v="2012-12-31T00:00:00"/>
    <n v="23771000000"/>
    <n v="1403000000"/>
    <n v="11188000000"/>
    <n v="0"/>
    <n v="5024000000"/>
    <x v="6"/>
    <s v="Consumer Finance"/>
    <n v="6156000000"/>
  </r>
  <r>
    <x v="83"/>
    <x v="1"/>
    <d v="2013-12-31T00:00:00"/>
    <n v="24176000000"/>
    <n v="1241000000"/>
    <n v="11682000000"/>
    <n v="0"/>
    <n v="4124000000"/>
    <x v="6"/>
    <s v="Consumer Finance"/>
    <n v="7129000000"/>
  </r>
  <r>
    <x v="83"/>
    <x v="2"/>
    <d v="2014-12-31T00:00:00"/>
    <n v="23869000000"/>
    <n v="1088000000"/>
    <n v="11648000000"/>
    <n v="0"/>
    <n v="4073000000"/>
    <x v="6"/>
    <s v="Consumer Finance"/>
    <n v="7060000000"/>
  </r>
  <r>
    <x v="83"/>
    <x v="3"/>
    <d v="2015-12-31T00:00:00"/>
    <n v="25038000000"/>
    <n v="1091000000"/>
    <n v="12566000000"/>
    <n v="0"/>
    <n v="4966000000"/>
    <x v="6"/>
    <s v="Consumer Finance"/>
    <n v="6415000000"/>
  </r>
  <r>
    <x v="84"/>
    <x v="0"/>
    <d v="2012-12-31T00:00:00"/>
    <n v="1204546000"/>
    <n v="290054000"/>
    <n v="170113000"/>
    <n v="0"/>
    <n v="451405000"/>
    <x v="9"/>
    <s v="Oil &amp; Gas Exploration &amp; Production"/>
    <n v="292974000"/>
  </r>
  <r>
    <x v="84"/>
    <x v="1"/>
    <d v="2013-12-31T00:00:00"/>
    <n v="1746278000"/>
    <n v="400281000"/>
    <n v="147651000"/>
    <n v="0"/>
    <n v="651052000"/>
    <x v="9"/>
    <s v="Oil &amp; Gas Exploration &amp; Production"/>
    <n v="547294000"/>
  </r>
  <r>
    <x v="84"/>
    <x v="2"/>
    <d v="2014-12-31T00:00:00"/>
    <n v="2173011000"/>
    <n v="524880000"/>
    <n v="129602000"/>
    <n v="0"/>
    <n v="632760000"/>
    <x v="9"/>
    <s v="Oil &amp; Gas Exploration &amp; Production"/>
    <n v="885769000"/>
  </r>
  <r>
    <x v="84"/>
    <x v="3"/>
    <d v="2015-12-31T00:00:00"/>
    <n v="1357150000"/>
    <n v="580994000"/>
    <n v="112253000"/>
    <n v="0"/>
    <n v="622211000"/>
    <x v="9"/>
    <s v="Oil &amp; Gas Exploration &amp; Production"/>
    <n v="41692000"/>
  </r>
  <r>
    <x v="85"/>
    <x v="0"/>
    <d v="2013-09-30T00:00:00"/>
    <n v="4474000000"/>
    <n v="3103000000"/>
    <n v="495000000"/>
    <n v="0"/>
    <n v="0"/>
    <x v="0"/>
    <s v="Industrial Conglomerates"/>
    <n v="876000000"/>
  </r>
  <r>
    <x v="85"/>
    <x v="1"/>
    <d v="2014-09-30T00:00:00"/>
    <n v="4979000000"/>
    <n v="3469000000"/>
    <n v="594000000"/>
    <n v="0"/>
    <n v="0"/>
    <x v="0"/>
    <s v="Industrial Conglomerates"/>
    <n v="916000000"/>
  </r>
  <r>
    <x v="85"/>
    <x v="2"/>
    <d v="2015-09-30T00:00:00"/>
    <n v="5244000000"/>
    <n v="3630000000"/>
    <n v="606000000"/>
    <n v="0"/>
    <n v="0"/>
    <x v="0"/>
    <s v="Industrial Conglomerates"/>
    <n v="1008000000"/>
  </r>
  <r>
    <x v="85"/>
    <x v="3"/>
    <d v="2016-09-30T00:00:00"/>
    <n v="5259000000"/>
    <n v="3642000000"/>
    <n v="638000000"/>
    <n v="0"/>
    <n v="0"/>
    <x v="0"/>
    <s v="Industrial Conglomerates"/>
    <n v="979000000"/>
  </r>
  <r>
    <x v="86"/>
    <x v="0"/>
    <d v="2013-10-31T00:00:00"/>
    <n v="1587725000"/>
    <n v="560917000"/>
    <n v="610735000"/>
    <n v="58827000"/>
    <n v="30239000"/>
    <x v="3"/>
    <s v="Health Care Supplies"/>
    <n v="327007000"/>
  </r>
  <r>
    <x v="86"/>
    <x v="1"/>
    <d v="2014-10-31T00:00:00"/>
    <n v="1717776000"/>
    <n v="626206000"/>
    <n v="683115000"/>
    <n v="66259000"/>
    <n v="35710000"/>
    <x v="3"/>
    <s v="Health Care Supplies"/>
    <n v="306486000"/>
  </r>
  <r>
    <x v="86"/>
    <x v="2"/>
    <d v="2015-10-31T00:00:00"/>
    <n v="1797060000"/>
    <n v="726798000"/>
    <n v="712543000"/>
    <n v="69589000"/>
    <n v="51459000"/>
    <x v="3"/>
    <s v="Health Care Supplies"/>
    <n v="236671000"/>
  </r>
  <r>
    <x v="86"/>
    <x v="3"/>
    <d v="2016-10-31T00:00:00"/>
    <n v="1966814000"/>
    <n v="793735000"/>
    <n v="722798000"/>
    <n v="65411000"/>
    <n v="60790000"/>
    <x v="3"/>
    <s v="Health Care Supplies"/>
    <n v="324080000"/>
  </r>
  <r>
    <x v="87"/>
    <x v="0"/>
    <d v="2013-09-01T00:00:00"/>
    <n v="105156000000"/>
    <n v="91948000000"/>
    <n v="10104000000"/>
    <n v="0"/>
    <n v="0"/>
    <x v="4"/>
    <s v="Hypermarkets &amp; Super Centers"/>
    <n v="3104000000"/>
  </r>
  <r>
    <x v="87"/>
    <x v="1"/>
    <d v="2014-08-31T00:00:00"/>
    <n v="112640000000"/>
    <n v="98458000000"/>
    <n v="10899000000"/>
    <n v="0"/>
    <n v="0"/>
    <x v="4"/>
    <s v="Hypermarkets &amp; Super Centers"/>
    <n v="3283000000"/>
  </r>
  <r>
    <x v="87"/>
    <x v="2"/>
    <d v="2015-08-30T00:00:00"/>
    <n v="116199000000"/>
    <n v="101065000000"/>
    <n v="11445000000"/>
    <n v="0"/>
    <n v="0"/>
    <x v="4"/>
    <s v="Hypermarkets &amp; Super Centers"/>
    <n v="3689000000"/>
  </r>
  <r>
    <x v="87"/>
    <x v="3"/>
    <d v="2016-08-28T00:00:00"/>
    <n v="118719000000"/>
    <n v="102901000000"/>
    <n v="12068000000"/>
    <n v="0"/>
    <n v="0"/>
    <x v="4"/>
    <s v="Hypermarkets &amp; Super Centers"/>
    <n v="3750000000"/>
  </r>
  <r>
    <x v="88"/>
    <x v="0"/>
    <d v="2003-06-30T00:00:00"/>
    <n v="1577000"/>
    <n v="258000"/>
    <n v="2410000"/>
    <n v="65000"/>
    <n v="0"/>
    <x v="4"/>
    <s v="Personal Products"/>
    <n v="-1156000"/>
  </r>
  <r>
    <x v="88"/>
    <x v="1"/>
    <d v="2004-06-30T00:00:00"/>
    <n v="1514000"/>
    <n v="142000"/>
    <n v="3940000"/>
    <n v="30000"/>
    <n v="163000"/>
    <x v="4"/>
    <s v="Personal Products"/>
    <n v="-2761000"/>
  </r>
  <r>
    <x v="88"/>
    <x v="2"/>
    <d v="2006-02-28T00:00:00"/>
    <n v="79562000"/>
    <n v="75508000"/>
    <n v="15359000"/>
    <n v="0"/>
    <n v="0"/>
    <x v="4"/>
    <s v="Personal Products"/>
    <n v="-11305000"/>
  </r>
  <r>
    <x v="88"/>
    <x v="3"/>
    <d v="2007-02-28T00:00:00"/>
    <n v="99642000"/>
    <n v="84477000"/>
    <n v="25853000"/>
    <n v="0"/>
    <n v="0"/>
    <x v="4"/>
    <s v="Personal Products"/>
    <n v="-10688000"/>
  </r>
  <r>
    <x v="89"/>
    <x v="0"/>
    <d v="2013-07-28T00:00:00"/>
    <n v="8052000000"/>
    <n v="5140000000"/>
    <n v="1653000000"/>
    <n v="128000000"/>
    <n v="0"/>
    <x v="4"/>
    <s v="Packaged Foods &amp; Meats"/>
    <n v="1131000000"/>
  </r>
  <r>
    <x v="89"/>
    <x v="1"/>
    <d v="2014-08-03T00:00:00"/>
    <n v="8268000000"/>
    <n v="5297000000"/>
    <n v="1527000000"/>
    <n v="122000000"/>
    <n v="0"/>
    <x v="4"/>
    <s v="Packaged Foods &amp; Meats"/>
    <n v="1322000000"/>
  </r>
  <r>
    <x v="89"/>
    <x v="2"/>
    <d v="2015-08-02T00:00:00"/>
    <n v="8082000000"/>
    <n v="5300000000"/>
    <n v="1509000000"/>
    <n v="117000000"/>
    <n v="0"/>
    <x v="4"/>
    <s v="Packaged Foods &amp; Meats"/>
    <n v="1156000000"/>
  </r>
  <r>
    <x v="89"/>
    <x v="3"/>
    <d v="2016-07-31T00:00:00"/>
    <n v="7961000000"/>
    <n v="5181000000"/>
    <n v="1665000000"/>
    <n v="124000000"/>
    <n v="0"/>
    <x v="4"/>
    <s v="Packaged Foods &amp; Meats"/>
    <n v="991000000"/>
  </r>
  <r>
    <x v="90"/>
    <x v="0"/>
    <d v="2013-01-31T00:00:00"/>
    <n v="3050195000"/>
    <n v="683579000"/>
    <n v="2047847000"/>
    <n v="429479000"/>
    <n v="0"/>
    <x v="2"/>
    <s v="Internet Software &amp; Services"/>
    <n v="-110710000"/>
  </r>
  <r>
    <x v="90"/>
    <x v="1"/>
    <d v="2014-01-31T00:00:00"/>
    <n v="4071003000"/>
    <n v="968428000"/>
    <n v="2764851000"/>
    <n v="623798000"/>
    <n v="0"/>
    <x v="2"/>
    <s v="Internet Software &amp; Services"/>
    <n v="-286074000"/>
  </r>
  <r>
    <x v="90"/>
    <x v="2"/>
    <d v="2015-01-31T00:00:00"/>
    <n v="5373586000"/>
    <n v="1289270000"/>
    <n v="3437032000"/>
    <n v="792917000"/>
    <n v="0"/>
    <x v="2"/>
    <s v="Internet Software &amp; Services"/>
    <n v="-145633000"/>
  </r>
  <r>
    <x v="90"/>
    <x v="3"/>
    <d v="2016-01-31T00:00:00"/>
    <n v="6667216000"/>
    <n v="1654548000"/>
    <n v="3951445000"/>
    <n v="946300000"/>
    <n v="0"/>
    <x v="2"/>
    <s v="Internet Software &amp; Services"/>
    <n v="114923000"/>
  </r>
  <r>
    <x v="91"/>
    <x v="0"/>
    <d v="2013-07-27T00:00:00"/>
    <n v="48607000000"/>
    <n v="19167000000"/>
    <n v="11802000000"/>
    <n v="5942000000"/>
    <n v="395000000"/>
    <x v="2"/>
    <s v="Networking Equipment"/>
    <n v="11301000000"/>
  </r>
  <r>
    <x v="91"/>
    <x v="1"/>
    <d v="2014-07-26T00:00:00"/>
    <n v="47142000000"/>
    <n v="19373000000"/>
    <n v="11437000000"/>
    <n v="6294000000"/>
    <n v="275000000"/>
    <x v="2"/>
    <s v="Networking Equipment"/>
    <n v="9763000000"/>
  </r>
  <r>
    <x v="91"/>
    <x v="2"/>
    <d v="2015-07-25T00:00:00"/>
    <n v="49161000000"/>
    <n v="19480000000"/>
    <n v="11861000000"/>
    <n v="6207000000"/>
    <n v="359000000"/>
    <x v="2"/>
    <s v="Networking Equipment"/>
    <n v="11254000000"/>
  </r>
  <r>
    <x v="91"/>
    <x v="3"/>
    <d v="2016-07-30T00:00:00"/>
    <n v="49247000000"/>
    <n v="18287000000"/>
    <n v="11433000000"/>
    <n v="6296000000"/>
    <n v="303000000"/>
    <x v="2"/>
    <s v="Networking Equipment"/>
    <n v="12928000000"/>
  </r>
  <r>
    <x v="92"/>
    <x v="0"/>
    <d v="2015-04-03T00:00:00"/>
    <n v="4069746000"/>
    <n v="3282301000"/>
    <n v="194207000"/>
    <n v="0"/>
    <n v="137058000"/>
    <x v="2"/>
    <s v="IT Consulting &amp; Other Services"/>
    <n v="456180000"/>
  </r>
  <r>
    <x v="92"/>
    <x v="1"/>
    <d v="2016-04-01T00:00:00"/>
    <n v="4250447000"/>
    <n v="3575631000"/>
    <n v="187244000"/>
    <n v="0"/>
    <n v="182242000"/>
    <x v="2"/>
    <s v="IT Consulting &amp; Other Services"/>
    <n v="305330000"/>
  </r>
  <r>
    <x v="93"/>
    <x v="0"/>
    <d v="2013-12-31T00:00:00"/>
    <n v="12026000000"/>
    <n v="3931000000"/>
    <n v="3518000000"/>
    <n v="0"/>
    <n v="1104000000"/>
    <x v="0"/>
    <s v="Railroads"/>
    <n v="3473000000"/>
  </r>
  <r>
    <x v="93"/>
    <x v="1"/>
    <d v="2014-12-26T00:00:00"/>
    <n v="12669000000"/>
    <n v="4100000000"/>
    <n v="3805000000"/>
    <n v="0"/>
    <n v="1151000000"/>
    <x v="0"/>
    <s v="Railroads"/>
    <n v="3613000000"/>
  </r>
  <r>
    <x v="93"/>
    <x v="2"/>
    <d v="2015-12-25T00:00:00"/>
    <n v="11811000000"/>
    <n v="3293000000"/>
    <n v="3726000000"/>
    <n v="0"/>
    <n v="1208000000"/>
    <x v="0"/>
    <s v="Railroads"/>
    <n v="3584000000"/>
  </r>
  <r>
    <x v="93"/>
    <x v="3"/>
    <d v="2016-12-30T00:00:00"/>
    <n v="11069000000"/>
    <n v="2782000000"/>
    <n v="3597000000"/>
    <n v="0"/>
    <n v="1301000000"/>
    <x v="0"/>
    <s v="Railroads"/>
    <n v="3389000000"/>
  </r>
  <r>
    <x v="94"/>
    <x v="0"/>
    <d v="2013-05-31T00:00:00"/>
    <n v="4245964000"/>
    <n v="2492655000"/>
    <n v="1187331000"/>
    <n v="0"/>
    <n v="0"/>
    <x v="0"/>
    <s v="Diversified Support Services"/>
    <n v="565978000"/>
  </r>
  <r>
    <x v="94"/>
    <x v="1"/>
    <d v="2014-05-31T00:00:00"/>
    <n v="4193844000"/>
    <n v="2444085000"/>
    <n v="1147039000"/>
    <n v="0"/>
    <n v="0"/>
    <x v="0"/>
    <s v="Diversified Support Services"/>
    <n v="602720000"/>
  </r>
  <r>
    <x v="94"/>
    <x v="2"/>
    <d v="2015-05-31T00:00:00"/>
    <n v="4476886000"/>
    <n v="2555549000"/>
    <n v="1224930000"/>
    <n v="0"/>
    <n v="0"/>
    <x v="0"/>
    <s v="Diversified Support Services"/>
    <n v="696407000"/>
  </r>
  <r>
    <x v="94"/>
    <x v="3"/>
    <d v="2016-05-31T00:00:00"/>
    <n v="4905458000"/>
    <n v="2775588000"/>
    <n v="1348122000"/>
    <n v="0"/>
    <n v="0"/>
    <x v="0"/>
    <s v="Diversified Support Services"/>
    <n v="781748000"/>
  </r>
  <r>
    <x v="95"/>
    <x v="0"/>
    <d v="2012-12-31T00:00:00"/>
    <n v="18376000000"/>
    <n v="7639000000"/>
    <n v="3244000000"/>
    <n v="0"/>
    <n v="4780000000"/>
    <x v="10"/>
    <s v="Integrated Telecommunications Services"/>
    <n v="2713000000"/>
  </r>
  <r>
    <x v="95"/>
    <x v="1"/>
    <d v="2013-12-31T00:00:00"/>
    <n v="18095000000"/>
    <n v="7507000000"/>
    <n v="3502000000"/>
    <n v="0"/>
    <n v="4541000000"/>
    <x v="10"/>
    <s v="Integrated Telecommunications Services"/>
    <n v="2545000000"/>
  </r>
  <r>
    <x v="95"/>
    <x v="2"/>
    <d v="2014-12-31T00:00:00"/>
    <n v="18031000000"/>
    <n v="7846000000"/>
    <n v="3347000000"/>
    <n v="0"/>
    <n v="4428000000"/>
    <x v="10"/>
    <s v="Integrated Telecommunications Services"/>
    <n v="2410000000"/>
  </r>
  <r>
    <x v="95"/>
    <x v="3"/>
    <d v="2015-12-31T00:00:00"/>
    <n v="17900000000"/>
    <n v="7778000000"/>
    <n v="3328000000"/>
    <n v="0"/>
    <n v="4189000000"/>
    <x v="10"/>
    <s v="Integrated Telecommunications Services"/>
    <n v="2605000000"/>
  </r>
  <r>
    <x v="96"/>
    <x v="0"/>
    <d v="2012-12-31T00:00:00"/>
    <n v="7346472000"/>
    <n v="4278241000"/>
    <n v="1557646000"/>
    <n v="0"/>
    <n v="149089000"/>
    <x v="2"/>
    <s v="IT Consulting &amp; Other Services"/>
    <n v="1361496000"/>
  </r>
  <r>
    <x v="96"/>
    <x v="1"/>
    <d v="2013-12-31T00:00:00"/>
    <n v="8843200000"/>
    <n v="5265500000"/>
    <n v="1727600000"/>
    <n v="0"/>
    <n v="172200000"/>
    <x v="2"/>
    <s v="IT Consulting &amp; Other Services"/>
    <n v="1677900000"/>
  </r>
  <r>
    <x v="96"/>
    <x v="2"/>
    <d v="2014-12-31T00:00:00"/>
    <n v="10262700000"/>
    <n v="6141100000"/>
    <n v="2037000000"/>
    <n v="0"/>
    <n v="199700000"/>
    <x v="2"/>
    <s v="IT Consulting &amp; Other Services"/>
    <n v="1884900000"/>
  </r>
  <r>
    <x v="96"/>
    <x v="3"/>
    <d v="2015-12-31T00:00:00"/>
    <n v="12416000000"/>
    <n v="7440200000"/>
    <n v="2508600000"/>
    <n v="0"/>
    <n v="325200000"/>
    <x v="2"/>
    <s v="IT Consulting &amp; Other Services"/>
    <n v="2142000000"/>
  </r>
  <r>
    <x v="97"/>
    <x v="0"/>
    <d v="2013-12-31T00:00:00"/>
    <n v="2918434000"/>
    <n v="502795000"/>
    <n v="1476916000"/>
    <n v="516338000"/>
    <n v="41668000"/>
    <x v="2"/>
    <s v="Internet Software &amp; Services"/>
    <n v="380717000"/>
  </r>
  <r>
    <x v="97"/>
    <x v="1"/>
    <d v="2014-12-31T00:00:00"/>
    <n v="3142856000"/>
    <n v="620219000"/>
    <n v="1600187000"/>
    <n v="553817000"/>
    <n v="39577000"/>
    <x v="2"/>
    <s v="Internet Software &amp; Services"/>
    <n v="329056000"/>
  </r>
  <r>
    <x v="97"/>
    <x v="2"/>
    <d v="2015-12-31T00:00:00"/>
    <n v="3275594000"/>
    <n v="614364000"/>
    <n v="1538027000"/>
    <n v="563975000"/>
    <n v="41595000"/>
    <x v="2"/>
    <s v="Internet Software &amp; Services"/>
    <n v="517633000"/>
  </r>
  <r>
    <x v="97"/>
    <x v="3"/>
    <d v="2016-12-31T00:00:00"/>
    <n v="3418265000"/>
    <n v="559541000"/>
    <n v="1620006000"/>
    <n v="489265000"/>
    <n v="29173000"/>
    <x v="2"/>
    <s v="Internet Software &amp; Services"/>
    <n v="720280000"/>
  </r>
  <r>
    <x v="98"/>
    <x v="0"/>
    <d v="2013-12-31T00:00:00"/>
    <n v="126761000000"/>
    <n v="102978000000"/>
    <n v="0"/>
    <n v="0"/>
    <n v="0"/>
    <x v="4"/>
    <s v="Drug Retail"/>
    <n v="23783000000"/>
  </r>
  <r>
    <x v="98"/>
    <x v="1"/>
    <d v="2014-12-31T00:00:00"/>
    <n v="139367000000"/>
    <n v="114000000000"/>
    <n v="0"/>
    <n v="0"/>
    <n v="0"/>
    <x v="4"/>
    <s v="Drug Retail"/>
    <n v="25367000000"/>
  </r>
  <r>
    <x v="98"/>
    <x v="2"/>
    <d v="2015-12-31T00:00:00"/>
    <n v="153290000000"/>
    <n v="126762000000"/>
    <n v="0"/>
    <n v="0"/>
    <n v="0"/>
    <x v="4"/>
    <s v="Drug Retail"/>
    <n v="26528000000"/>
  </r>
  <r>
    <x v="98"/>
    <x v="3"/>
    <d v="2016-12-31T00:00:00"/>
    <n v="177526000000"/>
    <n v="148669000000"/>
    <n v="0"/>
    <n v="0"/>
    <n v="0"/>
    <x v="4"/>
    <s v="Drug Retail"/>
    <n v="28857000000"/>
  </r>
  <r>
    <x v="99"/>
    <x v="0"/>
    <d v="2012-12-31T00:00:00"/>
    <n v="230590000000"/>
    <n v="163336000000"/>
    <n v="17100000000"/>
    <n v="0"/>
    <n v="13413000000"/>
    <x v="9"/>
    <s v="Integrated Oil &amp; Gas"/>
    <n v="36741000000"/>
  </r>
  <r>
    <x v="99"/>
    <x v="1"/>
    <d v="2013-12-31T00:00:00"/>
    <n v="220156000000"/>
    <n v="159323000000"/>
    <n v="17573000000"/>
    <n v="0"/>
    <n v="14186000000"/>
    <x v="9"/>
    <s v="Integrated Oil &amp; Gas"/>
    <n v="29074000000"/>
  </r>
  <r>
    <x v="99"/>
    <x v="2"/>
    <d v="2014-12-31T00:00:00"/>
    <n v="200494000000"/>
    <n v="144956000000"/>
    <n v="17034000000"/>
    <n v="0"/>
    <n v="16793000000"/>
    <x v="9"/>
    <s v="Integrated Oil &amp; Gas"/>
    <n v="21711000000"/>
  </r>
  <r>
    <x v="99"/>
    <x v="3"/>
    <d v="2015-12-31T00:00:00"/>
    <n v="129925000000"/>
    <n v="92785000000"/>
    <n v="16473000000"/>
    <n v="0"/>
    <n v="21037000000"/>
    <x v="9"/>
    <s v="Integrated Oil &amp; Gas"/>
    <n v="-370000000"/>
  </r>
  <r>
    <x v="100"/>
    <x v="0"/>
    <d v="2012-12-31T00:00:00"/>
    <n v="1819814000"/>
    <n v="343743000"/>
    <n v="133796000"/>
    <n v="0"/>
    <n v="579315000"/>
    <x v="9"/>
    <s v="Oil &amp; Gas Exploration &amp; Production"/>
    <n v="762960000"/>
  </r>
  <r>
    <x v="100"/>
    <x v="1"/>
    <d v="2013-12-31T00:00:00"/>
    <n v="2319919000"/>
    <n v="455436000"/>
    <n v="169815000"/>
    <n v="0"/>
    <n v="778655000"/>
    <x v="9"/>
    <s v="Oil &amp; Gas Exploration &amp; Production"/>
    <n v="916013000"/>
  </r>
  <r>
    <x v="100"/>
    <x v="2"/>
    <d v="2014-12-31T00:00:00"/>
    <n v="2660147000"/>
    <n v="538374000"/>
    <n v="204161000"/>
    <n v="0"/>
    <n v="986812000"/>
    <x v="9"/>
    <s v="Oil &amp; Gas Exploration &amp; Production"/>
    <n v="930800000"/>
  </r>
  <r>
    <x v="100"/>
    <x v="3"/>
    <d v="2015-12-31T00:00:00"/>
    <n v="1803573000"/>
    <n v="541359000"/>
    <n v="230734000"/>
    <n v="0"/>
    <n v="1230853000"/>
    <x v="9"/>
    <s v="Oil &amp; Gas Exploration &amp; Production"/>
    <n v="-199373000"/>
  </r>
  <r>
    <x v="101"/>
    <x v="0"/>
    <d v="2012-12-31T00:00:00"/>
    <n v="12835000000"/>
    <n v="8300000000"/>
    <n v="550000000"/>
    <n v="0"/>
    <n v="1127000000"/>
    <x v="5"/>
    <s v="Electric Utilities"/>
    <n v="2858000000"/>
  </r>
  <r>
    <x v="101"/>
    <x v="1"/>
    <d v="2013-12-31T00:00:00"/>
    <n v="13120000000"/>
    <n v="8033000000"/>
    <n v="563000000"/>
    <n v="0"/>
    <n v="1208000000"/>
    <x v="5"/>
    <s v="Electric Utilities"/>
    <n v="3316000000"/>
  </r>
  <r>
    <x v="101"/>
    <x v="2"/>
    <d v="2014-12-31T00:00:00"/>
    <n v="12436000000"/>
    <n v="7881000000"/>
    <n v="542000000"/>
    <n v="0"/>
    <n v="1292000000"/>
    <x v="5"/>
    <s v="Electric Utilities"/>
    <n v="2721000000"/>
  </r>
  <r>
    <x v="101"/>
    <x v="3"/>
    <d v="2015-12-31T00:00:00"/>
    <n v="11683000000"/>
    <n v="6201000000"/>
    <n v="551000000"/>
    <n v="0"/>
    <n v="1395000000"/>
    <x v="5"/>
    <s v="Electric Utilities"/>
    <n v="3536000000"/>
  </r>
  <r>
    <x v="102"/>
    <x v="0"/>
    <d v="2013-12-31T00:00:00"/>
    <n v="37773000000"/>
    <n v="20964000000"/>
    <n v="11349000000"/>
    <n v="0"/>
    <n v="1658000000"/>
    <x v="0"/>
    <s v="Airlines"/>
    <n v="3802000000"/>
  </r>
  <r>
    <x v="102"/>
    <x v="1"/>
    <d v="2014-12-31T00:00:00"/>
    <n v="40362000000"/>
    <n v="22967000000"/>
    <n v="12702000000"/>
    <n v="0"/>
    <n v="1771000000"/>
    <x v="0"/>
    <s v="Airlines"/>
    <n v="2922000000"/>
  </r>
  <r>
    <x v="102"/>
    <x v="2"/>
    <d v="2015-12-31T00:00:00"/>
    <n v="40704000000"/>
    <n v="17096000000"/>
    <n v="13936000000"/>
    <n v="0"/>
    <n v="1835000000"/>
    <x v="0"/>
    <s v="Airlines"/>
    <n v="7837000000"/>
  </r>
  <r>
    <x v="102"/>
    <x v="3"/>
    <d v="2016-12-31T00:00:00"/>
    <n v="39639000000"/>
    <n v="15940000000"/>
    <n v="14845000000"/>
    <n v="0"/>
    <n v="1902000000"/>
    <x v="0"/>
    <s v="Airlines"/>
    <n v="6952000000"/>
  </r>
  <r>
    <x v="103"/>
    <x v="0"/>
    <d v="2013-12-31T00:00:00"/>
    <n v="28998000000"/>
    <n v="17642000000"/>
    <n v="6564000000"/>
    <n v="2037000000"/>
    <n v="0"/>
    <x v="8"/>
    <s v="Diversified Chemicals"/>
    <n v="2755000000"/>
  </r>
  <r>
    <x v="103"/>
    <x v="1"/>
    <d v="2014-12-31T00:00:00"/>
    <n v="28406000000"/>
    <n v="17023000000"/>
    <n v="5536000000"/>
    <n v="1958000000"/>
    <n v="0"/>
    <x v="8"/>
    <s v="Diversified Chemicals"/>
    <n v="3889000000"/>
  </r>
  <r>
    <x v="103"/>
    <x v="2"/>
    <d v="2015-12-31T00:00:00"/>
    <n v="25130000000"/>
    <n v="15112000000"/>
    <n v="5074000000"/>
    <n v="1898000000"/>
    <n v="0"/>
    <x v="8"/>
    <s v="Diversified Chemicals"/>
    <n v="3046000000"/>
  </r>
  <r>
    <x v="103"/>
    <x v="3"/>
    <d v="2016-12-31T00:00:00"/>
    <n v="24594000000"/>
    <n v="14469000000"/>
    <n v="5005000000"/>
    <n v="1641000000"/>
    <n v="0"/>
    <x v="8"/>
    <s v="Diversified Chemicals"/>
    <n v="3479000000"/>
  </r>
  <r>
    <x v="104"/>
    <x v="0"/>
    <d v="2013-10-31T00:00:00"/>
    <n v="37795400000"/>
    <n v="25667300000"/>
    <n v="4426100000"/>
    <n v="1477300000"/>
    <n v="0"/>
    <x v="0"/>
    <s v="Construction &amp; Farm Machinery &amp; Heavy Trucks"/>
    <n v="6224700000"/>
  </r>
  <r>
    <x v="104"/>
    <x v="1"/>
    <d v="2014-10-31T00:00:00"/>
    <n v="36066900000"/>
    <n v="24775800000"/>
    <n v="4377700000"/>
    <n v="1452000000"/>
    <n v="0"/>
    <x v="0"/>
    <s v="Construction &amp; Farm Machinery &amp; Heavy Trucks"/>
    <n v="5461400000"/>
  </r>
  <r>
    <x v="104"/>
    <x v="2"/>
    <d v="2015-10-31T00:00:00"/>
    <n v="28862800000"/>
    <n v="20143200000"/>
    <n v="3834400000"/>
    <n v="1425100000"/>
    <n v="0"/>
    <x v="0"/>
    <s v="Construction &amp; Farm Machinery &amp; Heavy Trucks"/>
    <n v="3460100000"/>
  </r>
  <r>
    <x v="104"/>
    <x v="3"/>
    <d v="2016-10-31T00:00:00"/>
    <n v="26644000000"/>
    <n v="18248900000"/>
    <n v="4018300000"/>
    <n v="1389100000"/>
    <n v="0"/>
    <x v="0"/>
    <s v="Construction &amp; Farm Machinery &amp; Heavy Trucks"/>
    <n v="2987700000"/>
  </r>
  <r>
    <x v="105"/>
    <x v="0"/>
    <d v="2012-11-30T00:00:00"/>
    <n v="8984000000"/>
    <n v="845000000"/>
    <n v="3052000000"/>
    <n v="0"/>
    <n v="848000000"/>
    <x v="6"/>
    <s v="Consumer Finance"/>
    <n v="4239000000"/>
  </r>
  <r>
    <x v="105"/>
    <x v="1"/>
    <d v="2013-12-31T00:00:00"/>
    <n v="9370000000"/>
    <n v="698000000"/>
    <n v="3194000000"/>
    <n v="0"/>
    <n v="1086000000"/>
    <x v="6"/>
    <s v="Consumer Finance"/>
    <n v="4392000000"/>
  </r>
  <r>
    <x v="105"/>
    <x v="2"/>
    <d v="2014-12-31T00:00:00"/>
    <n v="9611000000"/>
    <n v="614000000"/>
    <n v="3340000000"/>
    <n v="0"/>
    <n v="1443000000"/>
    <x v="6"/>
    <s v="Consumer Finance"/>
    <n v="4214000000"/>
  </r>
  <r>
    <x v="105"/>
    <x v="3"/>
    <d v="2015-12-31T00:00:00"/>
    <n v="10002000000"/>
    <n v="623000000"/>
    <n v="3615000000"/>
    <n v="0"/>
    <n v="1512000000"/>
    <x v="6"/>
    <s v="Consumer Finance"/>
    <n v="4252000000"/>
  </r>
  <r>
    <x v="106"/>
    <x v="0"/>
    <d v="2013-02-01T00:00:00"/>
    <n v="16022128000"/>
    <n v="10936727000"/>
    <n v="3430125000"/>
    <n v="0"/>
    <n v="0"/>
    <x v="1"/>
    <s v="General Merchandise Stores"/>
    <n v="1655276000"/>
  </r>
  <r>
    <x v="106"/>
    <x v="1"/>
    <d v="2014-01-31T00:00:00"/>
    <n v="17504167000"/>
    <n v="12068425000"/>
    <n v="3699557000"/>
    <n v="0"/>
    <n v="0"/>
    <x v="1"/>
    <s v="General Merchandise Stores"/>
    <n v="1736185000"/>
  </r>
  <r>
    <x v="106"/>
    <x v="2"/>
    <d v="2015-01-30T00:00:00"/>
    <n v="18909588000"/>
    <n v="13107081000"/>
    <n v="4033414000"/>
    <n v="0"/>
    <n v="0"/>
    <x v="1"/>
    <s v="General Merchandise Stores"/>
    <n v="1769093000"/>
  </r>
  <r>
    <x v="106"/>
    <x v="3"/>
    <d v="2016-01-29T00:00:00"/>
    <n v="20368562000"/>
    <n v="14062471000"/>
    <n v="4365797000"/>
    <n v="0"/>
    <n v="0"/>
    <x v="1"/>
    <s v="General Merchandise Stores"/>
    <n v="1940294000"/>
  </r>
  <r>
    <x v="107"/>
    <x v="0"/>
    <d v="2012-12-31T00:00:00"/>
    <n v="7383000000"/>
    <n v="4365000000"/>
    <n v="1742000000"/>
    <n v="0"/>
    <n v="75000000"/>
    <x v="3"/>
    <s v="Health Care Facilities"/>
    <n v="1201000000"/>
  </r>
  <r>
    <x v="107"/>
    <x v="1"/>
    <d v="2013-12-31T00:00:00"/>
    <n v="7146000000"/>
    <n v="4326000000"/>
    <n v="1740000000"/>
    <n v="0"/>
    <n v="79000000"/>
    <x v="3"/>
    <s v="Health Care Facilities"/>
    <n v="1001000000"/>
  </r>
  <r>
    <x v="107"/>
    <x v="2"/>
    <d v="2014-12-31T00:00:00"/>
    <n v="7435000000"/>
    <n v="4637000000"/>
    <n v="1721000000"/>
    <n v="0"/>
    <n v="94000000"/>
    <x v="3"/>
    <s v="Health Care Facilities"/>
    <n v="983000000"/>
  </r>
  <r>
    <x v="107"/>
    <x v="3"/>
    <d v="2015-12-31T00:00:00"/>
    <n v="7493000000"/>
    <n v="4657000000"/>
    <n v="1356000000"/>
    <n v="0"/>
    <n v="81000000"/>
    <x v="3"/>
    <s v="Health Care Facilities"/>
    <n v="1399000000"/>
  </r>
  <r>
    <x v="108"/>
    <x v="0"/>
    <d v="2013-09-30T00:00:00"/>
    <n v="6259300000"/>
    <n v="4853500000"/>
    <n v="649900000"/>
    <n v="0"/>
    <n v="0"/>
    <x v="1"/>
    <s v="Homebuilding"/>
    <n v="755900000"/>
  </r>
  <r>
    <x v="108"/>
    <x v="1"/>
    <d v="2014-09-30T00:00:00"/>
    <n v="8024900000"/>
    <n v="6268600000"/>
    <n v="826900000"/>
    <n v="0"/>
    <n v="0"/>
    <x v="1"/>
    <s v="Homebuilding"/>
    <n v="929400000"/>
  </r>
  <r>
    <x v="108"/>
    <x v="2"/>
    <d v="2015-09-30T00:00:00"/>
    <n v="10824000000"/>
    <n v="8535700000"/>
    <n v="1003000000"/>
    <n v="0"/>
    <n v="0"/>
    <x v="1"/>
    <s v="Homebuilding"/>
    <n v="1285300000"/>
  </r>
  <r>
    <x v="108"/>
    <x v="3"/>
    <d v="2016-09-30T00:00:00"/>
    <n v="12157400000"/>
    <n v="9502600000"/>
    <n v="1100300000"/>
    <n v="0"/>
    <n v="0"/>
    <x v="1"/>
    <s v="Homebuilding"/>
    <n v="1554500000"/>
  </r>
  <r>
    <x v="109"/>
    <x v="0"/>
    <d v="2012-12-31T00:00:00"/>
    <n v="18260400000"/>
    <n v="8846100000"/>
    <n v="5181200000"/>
    <n v="1137900000"/>
    <n v="0"/>
    <x v="0"/>
    <s v="Industrial Conglomerates"/>
    <n v="3095200000"/>
  </r>
  <r>
    <x v="109"/>
    <x v="1"/>
    <d v="2013-12-31T00:00:00"/>
    <n v="18283100000"/>
    <n v="8941100000"/>
    <n v="5117100000"/>
    <n v="1104400000"/>
    <n v="0"/>
    <x v="0"/>
    <s v="Industrial Conglomerates"/>
    <n v="3120500000"/>
  </r>
  <r>
    <x v="109"/>
    <x v="2"/>
    <d v="2014-12-31T00:00:00"/>
    <n v="19154000000"/>
    <n v="9261400000"/>
    <n v="5389000000"/>
    <n v="1157000000"/>
    <n v="0"/>
    <x v="0"/>
    <s v="Industrial Conglomerates"/>
    <n v="3346600000"/>
  </r>
  <r>
    <x v="109"/>
    <x v="3"/>
    <d v="2015-12-31T00:00:00"/>
    <n v="20563100000"/>
    <n v="9800600000"/>
    <n v="6054300000"/>
    <n v="1239100000"/>
    <n v="0"/>
    <x v="0"/>
    <s v="Industrial Conglomerates"/>
    <n v="3469100000"/>
  </r>
  <r>
    <x v="110"/>
    <x v="0"/>
    <d v="2013-09-28T00:00:00"/>
    <n v="45041000000"/>
    <n v="25034000000"/>
    <n v="8365000000"/>
    <n v="0"/>
    <n v="2192000000"/>
    <x v="1"/>
    <s v="Broadcasting &amp; Cable TV"/>
    <n v="9450000000"/>
  </r>
  <r>
    <x v="110"/>
    <x v="1"/>
    <d v="2014-09-27T00:00:00"/>
    <n v="48813000000"/>
    <n v="26420000000"/>
    <n v="8565000000"/>
    <n v="0"/>
    <n v="2288000000"/>
    <x v="1"/>
    <s v="Broadcasting &amp; Cable TV"/>
    <n v="11540000000"/>
  </r>
  <r>
    <x v="110"/>
    <x v="2"/>
    <d v="2015-10-03T00:00:00"/>
    <n v="52465000000"/>
    <n v="28364000000"/>
    <n v="8523000000"/>
    <n v="0"/>
    <n v="2354000000"/>
    <x v="1"/>
    <s v="Broadcasting &amp; Cable TV"/>
    <n v="13224000000"/>
  </r>
  <r>
    <x v="110"/>
    <x v="3"/>
    <d v="2016-10-01T00:00:00"/>
    <n v="55632000000"/>
    <n v="29993000000"/>
    <n v="8754000000"/>
    <n v="0"/>
    <n v="2527000000"/>
    <x v="1"/>
    <s v="Broadcasting &amp; Cable TV"/>
    <n v="14358000000"/>
  </r>
  <r>
    <x v="111"/>
    <x v="0"/>
    <d v="2013-12-31T00:00:00"/>
    <n v="5535000000"/>
    <n v="1689000000"/>
    <n v="1598000000"/>
    <n v="0"/>
    <n v="276000000"/>
    <x v="1"/>
    <s v="Cable &amp; Satellite"/>
    <n v="1972000000"/>
  </r>
  <r>
    <x v="111"/>
    <x v="1"/>
    <d v="2014-12-31T00:00:00"/>
    <n v="6265000000"/>
    <n v="2124000000"/>
    <n v="1692000000"/>
    <n v="0"/>
    <n v="329000000"/>
    <x v="1"/>
    <s v="Cable &amp; Satellite"/>
    <n v="2120000000"/>
  </r>
  <r>
    <x v="111"/>
    <x v="2"/>
    <d v="2015-12-31T00:00:00"/>
    <n v="6394000000"/>
    <n v="2343000000"/>
    <n v="1669000000"/>
    <n v="0"/>
    <n v="330000000"/>
    <x v="1"/>
    <s v="Cable &amp; Satellite"/>
    <n v="2052000000"/>
  </r>
  <r>
    <x v="111"/>
    <x v="3"/>
    <d v="2016-12-31T00:00:00"/>
    <n v="6497000000"/>
    <n v="2432000000"/>
    <n v="1690000000"/>
    <n v="0"/>
    <n v="322000000"/>
    <x v="1"/>
    <s v="Cable &amp; Satellite"/>
    <n v="2053000000"/>
  </r>
  <r>
    <x v="112"/>
    <x v="0"/>
    <d v="2013-12-31T00:00:00"/>
    <n v="5535000000"/>
    <n v="1689000000"/>
    <n v="1598000000"/>
    <n v="0"/>
    <n v="276000000"/>
    <x v="1"/>
    <s v="Cable &amp; Satellite"/>
    <n v="1972000000"/>
  </r>
  <r>
    <x v="112"/>
    <x v="1"/>
    <d v="2014-12-31T00:00:00"/>
    <n v="6265000000"/>
    <n v="2124000000"/>
    <n v="1692000000"/>
    <n v="0"/>
    <n v="329000000"/>
    <x v="1"/>
    <s v="Cable &amp; Satellite"/>
    <n v="2120000000"/>
  </r>
  <r>
    <x v="112"/>
    <x v="2"/>
    <d v="2015-12-31T00:00:00"/>
    <n v="6394000000"/>
    <n v="2343000000"/>
    <n v="1669000000"/>
    <n v="0"/>
    <n v="330000000"/>
    <x v="1"/>
    <s v="Cable &amp; Satellite"/>
    <n v="2052000000"/>
  </r>
  <r>
    <x v="112"/>
    <x v="3"/>
    <d v="2016-12-31T00:00:00"/>
    <n v="6497000000"/>
    <n v="2432000000"/>
    <n v="1690000000"/>
    <n v="0"/>
    <n v="322000000"/>
    <x v="1"/>
    <s v="Cable &amp; Satellite"/>
    <n v="2053000000"/>
  </r>
  <r>
    <x v="113"/>
    <x v="0"/>
    <d v="2013-12-31T00:00:00"/>
    <n v="15051000000"/>
    <n v="12274000000"/>
    <n v="916000000"/>
    <n v="0"/>
    <n v="97000000"/>
    <x v="1"/>
    <s v="Auto Parts &amp; Equipment"/>
    <n v="1764000000"/>
  </r>
  <r>
    <x v="113"/>
    <x v="1"/>
    <d v="2014-12-31T00:00:00"/>
    <n v="15499000000"/>
    <n v="12471000000"/>
    <n v="1036000000"/>
    <n v="0"/>
    <n v="94000000"/>
    <x v="1"/>
    <s v="Auto Parts &amp; Equipment"/>
    <n v="1898000000"/>
  </r>
  <r>
    <x v="113"/>
    <x v="2"/>
    <d v="2015-12-31T00:00:00"/>
    <n v="15165000000"/>
    <n v="12155000000"/>
    <n v="1017000000"/>
    <n v="0"/>
    <n v="93000000"/>
    <x v="1"/>
    <s v="Auto Parts &amp; Equipment"/>
    <n v="1900000000"/>
  </r>
  <r>
    <x v="113"/>
    <x v="3"/>
    <d v="2016-12-31T00:00:00"/>
    <n v="16661000000"/>
    <n v="13107000000"/>
    <n v="1145000000"/>
    <n v="0"/>
    <n v="134000000"/>
    <x v="1"/>
    <s v="Auto Parts &amp; Equipment"/>
    <n v="2275000000"/>
  </r>
  <r>
    <x v="114"/>
    <x v="0"/>
    <d v="2012-12-31T00:00:00"/>
    <n v="1279067000"/>
    <n v="461898000"/>
    <n v="68538000"/>
    <n v="0"/>
    <n v="382553000"/>
    <x v="7"/>
    <s v="Specialized REITs"/>
    <n v="366078000"/>
  </r>
  <r>
    <x v="114"/>
    <x v="1"/>
    <d v="2013-12-31T00:00:00"/>
    <n v="1482259000"/>
    <n v="555660000"/>
    <n v="69323000"/>
    <n v="0"/>
    <n v="475464000"/>
    <x v="7"/>
    <s v="Specialized REITs"/>
    <n v="381812000"/>
  </r>
  <r>
    <x v="114"/>
    <x v="2"/>
    <d v="2014-12-31T00:00:00"/>
    <n v="1616438000"/>
    <n v="603321000"/>
    <n v="89468000"/>
    <n v="0"/>
    <n v="538513000"/>
    <x v="7"/>
    <s v="Specialized REITs"/>
    <n v="385136000"/>
  </r>
  <r>
    <x v="114"/>
    <x v="3"/>
    <d v="2015-12-31T00:00:00"/>
    <n v="1763336000"/>
    <n v="651282000"/>
    <n v="139616000"/>
    <n v="0"/>
    <n v="570527000"/>
    <x v="7"/>
    <s v="Specialized REITs"/>
    <n v="401911000"/>
  </r>
  <r>
    <x v="115"/>
    <x v="0"/>
    <d v="2013-02-02T00:00:00"/>
    <n v="7394500000"/>
    <n v="4741800000"/>
    <n v="1732600000"/>
    <n v="0"/>
    <n v="0"/>
    <x v="1"/>
    <s v="General Merchandise Stores"/>
    <n v="920100000"/>
  </r>
  <r>
    <x v="115"/>
    <x v="1"/>
    <d v="2014-02-01T00:00:00"/>
    <n v="7840300000"/>
    <n v="5050500000"/>
    <n v="1819500000"/>
    <n v="0"/>
    <n v="0"/>
    <x v="1"/>
    <s v="General Merchandise Stores"/>
    <n v="970300000"/>
  </r>
  <r>
    <x v="115"/>
    <x v="2"/>
    <d v="2015-01-31T00:00:00"/>
    <n v="8602200000"/>
    <n v="5568200000"/>
    <n v="1993800000"/>
    <n v="0"/>
    <n v="0"/>
    <x v="1"/>
    <s v="General Merchandise Stores"/>
    <n v="1040200000"/>
  </r>
  <r>
    <x v="115"/>
    <x v="3"/>
    <d v="2016-01-30T00:00:00"/>
    <n v="15498400000"/>
    <n v="10841700000"/>
    <n v="3607000000"/>
    <n v="0"/>
    <n v="0"/>
    <x v="1"/>
    <s v="General Merchandise Stores"/>
    <n v="1049700000"/>
  </r>
  <r>
    <x v="116"/>
    <x v="0"/>
    <d v="2012-12-31T00:00:00"/>
    <n v="1663000000"/>
    <n v="0"/>
    <n v="1123200000"/>
    <n v="0"/>
    <n v="78300000"/>
    <x v="0"/>
    <s v="Research &amp; Consulting Services"/>
    <n v="461500000"/>
  </r>
  <r>
    <x v="116"/>
    <x v="1"/>
    <d v="2013-12-31T00:00:00"/>
    <n v="1558400000"/>
    <n v="0"/>
    <n v="1058000000"/>
    <n v="0"/>
    <n v="60400000"/>
    <x v="0"/>
    <s v="Research &amp; Consulting Services"/>
    <n v="440000000"/>
  </r>
  <r>
    <x v="116"/>
    <x v="2"/>
    <d v="2014-12-31T00:00:00"/>
    <n v="1584500000"/>
    <n v="0"/>
    <n v="1105700000"/>
    <n v="0"/>
    <n v="52500000"/>
    <x v="0"/>
    <s v="Research &amp; Consulting Services"/>
    <n v="426300000"/>
  </r>
  <r>
    <x v="116"/>
    <x v="3"/>
    <d v="2015-12-31T00:00:00"/>
    <n v="1637100000"/>
    <n v="0"/>
    <n v="1209100000"/>
    <n v="0"/>
    <n v="58700000"/>
    <x v="0"/>
    <s v="Research &amp; Consulting Services"/>
    <n v="369300000"/>
  </r>
  <r>
    <x v="117"/>
    <x v="0"/>
    <d v="2013-12-31T00:00:00"/>
    <n v="7155096000"/>
    <n v="4376505000"/>
    <n v="1616921000"/>
    <n v="0"/>
    <n v="0"/>
    <x v="0"/>
    <s v="Industrial Machinery"/>
    <n v="1161670000"/>
  </r>
  <r>
    <x v="117"/>
    <x v="1"/>
    <d v="2014-12-31T00:00:00"/>
    <n v="7752728000"/>
    <n v="4778479000"/>
    <n v="1758765000"/>
    <n v="0"/>
    <n v="0"/>
    <x v="0"/>
    <s v="Industrial Machinery"/>
    <n v="1215484000"/>
  </r>
  <r>
    <x v="117"/>
    <x v="2"/>
    <d v="2015-12-31T00:00:00"/>
    <n v="6956311000"/>
    <n v="4388167000"/>
    <n v="1647382000"/>
    <n v="0"/>
    <n v="0"/>
    <x v="0"/>
    <s v="Industrial Machinery"/>
    <n v="920762000"/>
  </r>
  <r>
    <x v="117"/>
    <x v="3"/>
    <d v="2016-12-31T00:00:00"/>
    <n v="6794342000"/>
    <n v="4322373000"/>
    <n v="1757523000"/>
    <n v="0"/>
    <n v="0"/>
    <x v="0"/>
    <s v="Industrial Machinery"/>
    <n v="714446000"/>
  </r>
  <r>
    <x v="118"/>
    <x v="0"/>
    <d v="2013-12-31T00:00:00"/>
    <n v="5997000000"/>
    <n v="2499000000"/>
    <n v="2337000000"/>
    <n v="0"/>
    <n v="115000000"/>
    <x v="4"/>
    <s v="Soft Drinks"/>
    <n v="1046000000"/>
  </r>
  <r>
    <x v="118"/>
    <x v="1"/>
    <d v="2014-12-31T00:00:00"/>
    <n v="6121000000"/>
    <n v="2491000000"/>
    <n v="2335000000"/>
    <n v="0"/>
    <n v="115000000"/>
    <x v="4"/>
    <s v="Soft Drinks"/>
    <n v="1180000000"/>
  </r>
  <r>
    <x v="118"/>
    <x v="2"/>
    <d v="2015-12-31T00:00:00"/>
    <n v="6282000000"/>
    <n v="2559000000"/>
    <n v="2320000000"/>
    <n v="0"/>
    <n v="105000000"/>
    <x v="4"/>
    <s v="Soft Drinks"/>
    <n v="1298000000"/>
  </r>
  <r>
    <x v="118"/>
    <x v="3"/>
    <d v="2016-12-31T00:00:00"/>
    <n v="6440000000"/>
    <n v="2582000000"/>
    <n v="2326000000"/>
    <n v="0"/>
    <n v="99000000"/>
    <x v="4"/>
    <s v="Soft Drinks"/>
    <n v="1433000000"/>
  </r>
  <r>
    <x v="119"/>
    <x v="0"/>
    <d v="2013-05-26T00:00:00"/>
    <n v="5921000000"/>
    <n v="4616600000"/>
    <n v="625200000"/>
    <n v="0"/>
    <n v="278300000"/>
    <x v="1"/>
    <s v="Restaurants"/>
    <n v="400900000"/>
  </r>
  <r>
    <x v="119"/>
    <x v="1"/>
    <d v="2014-05-25T00:00:00"/>
    <n v="6285600000"/>
    <n v="4990500000"/>
    <n v="665400000"/>
    <n v="0"/>
    <n v="304400000"/>
    <x v="1"/>
    <s v="Restaurants"/>
    <n v="325300000"/>
  </r>
  <r>
    <x v="119"/>
    <x v="2"/>
    <d v="2015-05-31T00:00:00"/>
    <n v="6764000000"/>
    <n v="5341500000"/>
    <n v="673500000"/>
    <n v="0"/>
    <n v="319300000"/>
    <x v="1"/>
    <s v="Restaurants"/>
    <n v="429700000"/>
  </r>
  <r>
    <x v="119"/>
    <x v="3"/>
    <d v="2016-05-29T00:00:00"/>
    <n v="6933500000"/>
    <n v="5392400000"/>
    <n v="622900000"/>
    <n v="0"/>
    <n v="290200000"/>
    <x v="1"/>
    <s v="Restaurants"/>
    <n v="628000000"/>
  </r>
  <r>
    <x v="120"/>
    <x v="0"/>
    <d v="2012-12-31T00:00:00"/>
    <n v="17912000000"/>
    <n v="11235000000"/>
    <n v="965000000"/>
    <n v="0"/>
    <n v="2145000000"/>
    <x v="5"/>
    <s v="Electric Utilities"/>
    <n v="3567000000"/>
  </r>
  <r>
    <x v="120"/>
    <x v="1"/>
    <d v="2013-12-31T00:00:00"/>
    <n v="22756000000"/>
    <n v="13545000000"/>
    <n v="1274000000"/>
    <n v="0"/>
    <n v="2668000000"/>
    <x v="5"/>
    <s v="Electric Utilities"/>
    <n v="5269000000"/>
  </r>
  <r>
    <x v="120"/>
    <x v="2"/>
    <d v="2014-12-31T00:00:00"/>
    <n v="23925000000"/>
    <n v="14323000000"/>
    <n v="1213000000"/>
    <n v="0"/>
    <n v="3066000000"/>
    <x v="5"/>
    <s v="Electric Utilities"/>
    <n v="5323000000"/>
  </r>
  <r>
    <x v="120"/>
    <x v="3"/>
    <d v="2015-12-31T00:00:00"/>
    <n v="23459000000"/>
    <n v="13728000000"/>
    <n v="1135000000"/>
    <n v="0"/>
    <n v="3144000000"/>
    <x v="5"/>
    <s v="Electric Utilities"/>
    <n v="5452000000"/>
  </r>
  <r>
    <x v="121"/>
    <x v="0"/>
    <d v="2012-12-31T00:00:00"/>
    <n v="8186280000"/>
    <n v="5583549000"/>
    <n v="889879000"/>
    <n v="0"/>
    <n v="341969000"/>
    <x v="3"/>
    <s v="Health Care Facilities"/>
    <n v="1370883000"/>
  </r>
  <r>
    <x v="121"/>
    <x v="1"/>
    <d v="2013-12-31T00:00:00"/>
    <n v="11764050000"/>
    <n v="8198377000"/>
    <n v="1516508000"/>
    <n v="0"/>
    <n v="528737000"/>
    <x v="3"/>
    <s v="Health Care Facilities"/>
    <n v="1520428000"/>
  </r>
  <r>
    <x v="121"/>
    <x v="2"/>
    <d v="2014-12-31T00:00:00"/>
    <n v="12795106000"/>
    <n v="9119305000"/>
    <n v="1278506000"/>
    <n v="0"/>
    <n v="590935000"/>
    <x v="3"/>
    <s v="Health Care Facilities"/>
    <n v="1806360000"/>
  </r>
  <r>
    <x v="121"/>
    <x v="3"/>
    <d v="2015-12-31T00:00:00"/>
    <n v="13781837000"/>
    <n v="9824834000"/>
    <n v="1947135000"/>
    <n v="0"/>
    <n v="638024000"/>
    <x v="3"/>
    <s v="Health Care Facilities"/>
    <n v="1371844000"/>
  </r>
  <r>
    <x v="122"/>
    <x v="0"/>
    <d v="2013-12-31T00:00:00"/>
    <n v="10397000000"/>
    <n v="2268000000"/>
    <n v="2743000000"/>
    <n v="0"/>
    <n v="2780000000"/>
    <x v="9"/>
    <s v="Oil &amp; Gas Exploration &amp; Production"/>
    <n v="2606000000"/>
  </r>
  <r>
    <x v="122"/>
    <x v="1"/>
    <d v="2014-12-31T00:00:00"/>
    <n v="20638000000"/>
    <n v="2332000000"/>
    <n v="8290000000"/>
    <n v="0"/>
    <n v="3319000000"/>
    <x v="9"/>
    <s v="Oil &amp; Gas Exploration &amp; Production"/>
    <n v="6697000000"/>
  </r>
  <r>
    <x v="122"/>
    <x v="2"/>
    <d v="2015-12-31T00:00:00"/>
    <n v="13145000000"/>
    <n v="2104000000"/>
    <n v="7741000000"/>
    <n v="0"/>
    <n v="3129000000"/>
    <x v="9"/>
    <s v="Oil &amp; Gas Exploration &amp; Production"/>
    <n v="171000000"/>
  </r>
  <r>
    <x v="122"/>
    <x v="3"/>
    <d v="2016-12-31T00:00:00"/>
    <n v="12197000000"/>
    <n v="1582000000"/>
    <n v="6476000000"/>
    <n v="0"/>
    <n v="1792000000"/>
    <x v="9"/>
    <s v="Oil &amp; Gas Exploration &amp; Production"/>
    <n v="2347000000"/>
  </r>
  <r>
    <x v="123"/>
    <x v="0"/>
    <d v="2013-03-31T00:00:00"/>
    <n v="3797000000"/>
    <n v="1388000000"/>
    <n v="1078000000"/>
    <n v="1153000000"/>
    <n v="30000000"/>
    <x v="2"/>
    <s v="Home Entertainment Software"/>
    <n v="148000000"/>
  </r>
  <r>
    <x v="123"/>
    <x v="1"/>
    <d v="2014-03-31T00:00:00"/>
    <n v="3575000000"/>
    <n v="1347000000"/>
    <n v="1055000000"/>
    <n v="1125000000"/>
    <n v="16000000"/>
    <x v="2"/>
    <s v="Home Entertainment Software"/>
    <n v="32000000"/>
  </r>
  <r>
    <x v="123"/>
    <x v="2"/>
    <d v="2015-03-31T00:00:00"/>
    <n v="4515000000"/>
    <n v="1429000000"/>
    <n v="1030000000"/>
    <n v="1094000000"/>
    <n v="14000000"/>
    <x v="2"/>
    <s v="Home Entertainment Software"/>
    <n v="948000000"/>
  </r>
  <r>
    <x v="123"/>
    <x v="3"/>
    <d v="2016-03-31T00:00:00"/>
    <n v="4396000000"/>
    <n v="1354000000"/>
    <n v="1028000000"/>
    <n v="1109000000"/>
    <n v="7000000"/>
    <x v="2"/>
    <s v="Home Entertainment Software"/>
    <n v="898000000"/>
  </r>
  <r>
    <x v="124"/>
    <x v="0"/>
    <d v="2013-12-31T00:00:00"/>
    <n v="8257000000"/>
    <n v="1492000000"/>
    <n v="3260000000"/>
    <n v="915000000"/>
    <n v="136000000"/>
    <x v="2"/>
    <s v="Internet Software &amp; Services"/>
    <n v="2454000000"/>
  </r>
  <r>
    <x v="124"/>
    <x v="1"/>
    <d v="2014-12-31T00:00:00"/>
    <n v="8790000000"/>
    <n v="1663000000"/>
    <n v="3593000000"/>
    <n v="983000000"/>
    <n v="75000000"/>
    <x v="2"/>
    <s v="Internet Software &amp; Services"/>
    <n v="2476000000"/>
  </r>
  <r>
    <x v="124"/>
    <x v="2"/>
    <d v="2015-12-31T00:00:00"/>
    <n v="8592000000"/>
    <n v="1771000000"/>
    <n v="3660000000"/>
    <n v="923000000"/>
    <n v="41000000"/>
    <x v="2"/>
    <s v="Internet Software &amp; Services"/>
    <n v="2197000000"/>
  </r>
  <r>
    <x v="124"/>
    <x v="3"/>
    <d v="2016-12-31T00:00:00"/>
    <n v="8979000000"/>
    <n v="2007000000"/>
    <n v="3499000000"/>
    <n v="1114000000"/>
    <n v="34000000"/>
    <x v="2"/>
    <s v="Internet Software &amp; Services"/>
    <n v="2325000000"/>
  </r>
  <r>
    <x v="125"/>
    <x v="0"/>
    <d v="2012-12-31T00:00:00"/>
    <n v="11838700000"/>
    <n v="6385400000"/>
    <n v="4018300000"/>
    <n v="0"/>
    <n v="0"/>
    <x v="8"/>
    <s v="Specialty Chemicals"/>
    <n v="1435000000"/>
  </r>
  <r>
    <x v="125"/>
    <x v="1"/>
    <d v="2013-12-31T00:00:00"/>
    <n v="13253400000"/>
    <n v="7161200000"/>
    <n v="4360300000"/>
    <n v="0"/>
    <n v="0"/>
    <x v="8"/>
    <s v="Specialty Chemicals"/>
    <n v="1731900000"/>
  </r>
  <r>
    <x v="125"/>
    <x v="2"/>
    <d v="2014-12-31T00:00:00"/>
    <n v="14280500000"/>
    <n v="7679100000"/>
    <n v="4577600000"/>
    <n v="0"/>
    <n v="0"/>
    <x v="8"/>
    <s v="Specialty Chemicals"/>
    <n v="2023800000"/>
  </r>
  <r>
    <x v="125"/>
    <x v="3"/>
    <d v="2015-12-31T00:00:00"/>
    <n v="13545100000"/>
    <n v="7223500000"/>
    <n v="4345500000"/>
    <n v="0"/>
    <n v="0"/>
    <x v="8"/>
    <s v="Specialty Chemicals"/>
    <n v="1976100000"/>
  </r>
  <r>
    <x v="126"/>
    <x v="0"/>
    <d v="2013-12-31T00:00:00"/>
    <n v="12354000000"/>
    <n v="7191000000"/>
    <n v="1895000000"/>
    <n v="0"/>
    <n v="1024000000"/>
    <x v="5"/>
    <s v="Electric Utilities"/>
    <n v="2244000000"/>
  </r>
  <r>
    <x v="126"/>
    <x v="1"/>
    <d v="2014-12-31T00:00:00"/>
    <n v="12919000000"/>
    <n v="7807000000"/>
    <n v="1877000000"/>
    <n v="0"/>
    <n v="1071000000"/>
    <x v="5"/>
    <s v="Electric Utilities"/>
    <n v="2164000000"/>
  </r>
  <r>
    <x v="126"/>
    <x v="2"/>
    <d v="2015-12-31T00:00:00"/>
    <n v="12554000000"/>
    <n v="7060000000"/>
    <n v="1937000000"/>
    <n v="0"/>
    <n v="1130000000"/>
    <x v="5"/>
    <s v="Electric Utilities"/>
    <n v="2427000000"/>
  </r>
  <r>
    <x v="126"/>
    <x v="3"/>
    <d v="2016-12-31T00:00:00"/>
    <n v="12075000000"/>
    <n v="6357000000"/>
    <n v="2031000000"/>
    <n v="0"/>
    <n v="1216000000"/>
    <x v="5"/>
    <s v="Electric Utilities"/>
    <n v="2471000000"/>
  </r>
  <r>
    <x v="127"/>
    <x v="0"/>
    <d v="2012-12-31T00:00:00"/>
    <n v="2073000000"/>
    <n v="759500000"/>
    <n v="673500000"/>
    <n v="0"/>
    <n v="160000000"/>
    <x v="0"/>
    <s v="Research &amp; Consulting Services"/>
    <n v="480000000"/>
  </r>
  <r>
    <x v="127"/>
    <x v="1"/>
    <d v="2013-12-31T00:00:00"/>
    <n v="2303900000"/>
    <n v="787300000"/>
    <n v="715800000"/>
    <n v="0"/>
    <n v="189600000"/>
    <x v="0"/>
    <s v="Research &amp; Consulting Services"/>
    <n v="611200000"/>
  </r>
  <r>
    <x v="127"/>
    <x v="2"/>
    <d v="2014-12-31T00:00:00"/>
    <n v="2436400000"/>
    <n v="844700000"/>
    <n v="751700000"/>
    <n v="0"/>
    <n v="201800000"/>
    <x v="0"/>
    <s v="Research &amp; Consulting Services"/>
    <n v="638200000"/>
  </r>
  <r>
    <x v="127"/>
    <x v="3"/>
    <d v="2015-12-31T00:00:00"/>
    <n v="2663600000"/>
    <n v="887400000"/>
    <n v="884300000"/>
    <n v="0"/>
    <n v="198000000"/>
    <x v="0"/>
    <s v="Research &amp; Consulting Services"/>
    <n v="693900000"/>
  </r>
  <r>
    <x v="128"/>
    <x v="0"/>
    <d v="2012-12-31T00:00:00"/>
    <n v="11862000000"/>
    <n v="7747000000"/>
    <n v="296000000"/>
    <n v="0"/>
    <n v="1562000000"/>
    <x v="5"/>
    <s v="Electric Utilities"/>
    <n v="2257000000"/>
  </r>
  <r>
    <x v="128"/>
    <x v="1"/>
    <d v="2013-12-31T00:00:00"/>
    <n v="12581000000"/>
    <n v="8364000000"/>
    <n v="309000000"/>
    <n v="0"/>
    <n v="1622000000"/>
    <x v="5"/>
    <s v="Electric Utilities"/>
    <n v="2286000000"/>
  </r>
  <r>
    <x v="128"/>
    <x v="2"/>
    <d v="2014-12-31T00:00:00"/>
    <n v="13413000000"/>
    <n v="8742000000"/>
    <n v="322000000"/>
    <n v="0"/>
    <n v="1720000000"/>
    <x v="5"/>
    <s v="Electric Utilities"/>
    <n v="2629000000"/>
  </r>
  <r>
    <x v="128"/>
    <x v="3"/>
    <d v="2015-12-31T00:00:00"/>
    <n v="11524000000"/>
    <n v="7256000000"/>
    <n v="336000000"/>
    <n v="0"/>
    <n v="1919000000"/>
    <x v="5"/>
    <s v="Electric Utilities"/>
    <n v="2013000000"/>
  </r>
  <r>
    <x v="129"/>
    <x v="0"/>
    <d v="2013-06-30T00:00:00"/>
    <n v="10181700000"/>
    <n v="2025900000"/>
    <n v="6597000000"/>
    <n v="0"/>
    <n v="0"/>
    <x v="4"/>
    <s v="Personal Products"/>
    <n v="1558800000"/>
  </r>
  <r>
    <x v="129"/>
    <x v="1"/>
    <d v="2014-06-30T00:00:00"/>
    <n v="10968800000"/>
    <n v="2158200000"/>
    <n v="6985900000"/>
    <n v="0"/>
    <n v="0"/>
    <x v="4"/>
    <s v="Personal Products"/>
    <n v="1824700000"/>
  </r>
  <r>
    <x v="129"/>
    <x v="2"/>
    <d v="2015-06-30T00:00:00"/>
    <n v="10780400000"/>
    <n v="2100600000"/>
    <n v="7073500000"/>
    <n v="0"/>
    <n v="0"/>
    <x v="4"/>
    <s v="Personal Products"/>
    <n v="1606300000"/>
  </r>
  <r>
    <x v="129"/>
    <x v="3"/>
    <d v="2016-06-30T00:00:00"/>
    <n v="11262300000"/>
    <n v="2181100000"/>
    <n v="7337800000"/>
    <n v="0"/>
    <n v="0"/>
    <x v="4"/>
    <s v="Personal Products"/>
    <n v="1743400000"/>
  </r>
  <r>
    <x v="130"/>
    <x v="0"/>
    <d v="2012-12-31T00:00:00"/>
    <n v="8102000000"/>
    <n v="6340000000"/>
    <n v="644000000"/>
    <n v="198000000"/>
    <n v="0"/>
    <x v="8"/>
    <s v="Diversified Chemicals"/>
    <n v="920000000"/>
  </r>
  <r>
    <x v="130"/>
    <x v="1"/>
    <d v="2013-12-31T00:00:00"/>
    <n v="9350000000"/>
    <n v="6574000000"/>
    <n v="645000000"/>
    <n v="193000000"/>
    <n v="0"/>
    <x v="8"/>
    <s v="Diversified Chemicals"/>
    <n v="1938000000"/>
  </r>
  <r>
    <x v="130"/>
    <x v="2"/>
    <d v="2014-12-31T00:00:00"/>
    <n v="9527000000"/>
    <n v="7306000000"/>
    <n v="755000000"/>
    <n v="227000000"/>
    <n v="0"/>
    <x v="8"/>
    <s v="Diversified Chemicals"/>
    <n v="1239000000"/>
  </r>
  <r>
    <x v="130"/>
    <x v="3"/>
    <d v="2015-12-31T00:00:00"/>
    <n v="9648000000"/>
    <n v="7068000000"/>
    <n v="762000000"/>
    <n v="251000000"/>
    <n v="0"/>
    <x v="8"/>
    <s v="Diversified Chemicals"/>
    <n v="1567000000"/>
  </r>
  <r>
    <x v="131"/>
    <x v="0"/>
    <d v="2013-09-30T00:00:00"/>
    <n v="24669000000"/>
    <n v="14717000000"/>
    <n v="6010000000"/>
    <n v="0"/>
    <n v="0"/>
    <x v="0"/>
    <s v="Industrial Conglomerates"/>
    <n v="3942000000"/>
  </r>
  <r>
    <x v="131"/>
    <x v="1"/>
    <d v="2014-09-30T00:00:00"/>
    <n v="17733000000"/>
    <n v="9971000000"/>
    <n v="4375000000"/>
    <n v="0"/>
    <n v="0"/>
    <x v="0"/>
    <s v="Industrial Conglomerates"/>
    <n v="3387000000"/>
  </r>
  <r>
    <x v="131"/>
    <x v="2"/>
    <d v="2015-09-30T00:00:00"/>
    <n v="16249000000"/>
    <n v="9241000000"/>
    <n v="4065000000"/>
    <n v="0"/>
    <n v="0"/>
    <x v="0"/>
    <s v="Industrial Conglomerates"/>
    <n v="2943000000"/>
  </r>
  <r>
    <x v="131"/>
    <x v="3"/>
    <d v="2016-09-30T00:00:00"/>
    <n v="14522000000"/>
    <n v="8260000000"/>
    <n v="3758000000"/>
    <n v="0"/>
    <n v="0"/>
    <x v="0"/>
    <s v="Industrial Conglomerates"/>
    <n v="2504000000"/>
  </r>
  <r>
    <x v="132"/>
    <x v="0"/>
    <d v="2012-12-31T00:00:00"/>
    <n v="11682636000"/>
    <n v="1699428000"/>
    <n v="3862434000"/>
    <n v="0"/>
    <n v="3169703000"/>
    <x v="9"/>
    <s v="Oil &amp; Gas Exploration &amp; Production"/>
    <n v="2951071000"/>
  </r>
  <r>
    <x v="132"/>
    <x v="1"/>
    <d v="2013-12-31T00:00:00"/>
    <n v="14487118000"/>
    <n v="2066893000"/>
    <n v="4621096000"/>
    <n v="0"/>
    <n v="3600976000"/>
    <x v="9"/>
    <s v="Oil &amp; Gas Exploration &amp; Production"/>
    <n v="4198153000"/>
  </r>
  <r>
    <x v="132"/>
    <x v="2"/>
    <d v="2014-12-31T00:00:00"/>
    <n v="18035340000"/>
    <n v="2534389000"/>
    <n v="5285634000"/>
    <n v="0"/>
    <n v="3997041000"/>
    <x v="9"/>
    <s v="Oil &amp; Gas Exploration &amp; Production"/>
    <n v="6218276000"/>
  </r>
  <r>
    <x v="132"/>
    <x v="3"/>
    <d v="2015-12-31T00:00:00"/>
    <n v="8757428000"/>
    <n v="2177757000"/>
    <n v="3174320000"/>
    <n v="0"/>
    <n v="3313644000"/>
    <x v="9"/>
    <s v="Oil &amp; Gas Exploration &amp; Production"/>
    <n v="91707000"/>
  </r>
  <r>
    <x v="133"/>
    <x v="0"/>
    <d v="2012-12-31T00:00:00"/>
    <n v="1887376000"/>
    <n v="944617000"/>
    <n v="531180000"/>
    <n v="0"/>
    <n v="0"/>
    <x v="7"/>
    <s v="REITs"/>
    <n v="411579000"/>
  </r>
  <r>
    <x v="133"/>
    <x v="1"/>
    <d v="2013-12-31T00:00:00"/>
    <n v="2152766000"/>
    <n v="1064403000"/>
    <n v="621413000"/>
    <n v="0"/>
    <n v="0"/>
    <x v="7"/>
    <s v="REITs"/>
    <n v="466950000"/>
  </r>
  <r>
    <x v="133"/>
    <x v="2"/>
    <d v="2014-12-31T00:00:00"/>
    <n v="2443776000"/>
    <n v="1197885000"/>
    <n v="734119000"/>
    <n v="0"/>
    <n v="0"/>
    <x v="7"/>
    <s v="REITs"/>
    <n v="511772000"/>
  </r>
  <r>
    <x v="133"/>
    <x v="3"/>
    <d v="2015-12-31T00:00:00"/>
    <n v="2725867000"/>
    <n v="1291506000"/>
    <n v="825296000"/>
    <n v="0"/>
    <n v="0"/>
    <x v="7"/>
    <s v="REITs"/>
    <n v="609065000"/>
  </r>
  <r>
    <x v="134"/>
    <x v="0"/>
    <d v="2012-12-31T00:00:00"/>
    <n v="1747502000"/>
    <n v="625507000"/>
    <n v="47233000"/>
    <n v="0"/>
    <n v="560669000"/>
    <x v="7"/>
    <s v="REITs"/>
    <n v="514093000"/>
  </r>
  <r>
    <x v="134"/>
    <x v="1"/>
    <d v="2013-12-31T00:00:00"/>
    <n v="2387702000"/>
    <n v="834228000"/>
    <n v="62179000"/>
    <n v="0"/>
    <n v="978973000"/>
    <x v="7"/>
    <s v="REITs"/>
    <n v="512322000"/>
  </r>
  <r>
    <x v="134"/>
    <x v="2"/>
    <d v="2014-12-31T00:00:00"/>
    <n v="2614748000"/>
    <n v="883564000"/>
    <n v="50948000"/>
    <n v="0"/>
    <n v="758861000"/>
    <x v="7"/>
    <s v="REITs"/>
    <n v="921375000"/>
  </r>
  <r>
    <x v="134"/>
    <x v="3"/>
    <d v="2015-12-31T00:00:00"/>
    <n v="2744965000"/>
    <n v="905168000"/>
    <n v="65082000"/>
    <n v="0"/>
    <n v="765895000"/>
    <x v="7"/>
    <s v="REITs"/>
    <n v="1008820000"/>
  </r>
  <r>
    <x v="135"/>
    <x v="0"/>
    <d v="2013-12-31T00:00:00"/>
    <n v="1859177000"/>
    <n v="354561000"/>
    <n v="200849000"/>
    <n v="0"/>
    <n v="653132000"/>
    <x v="9"/>
    <s v="Oil &amp; Gas Exploration &amp; Production"/>
    <n v="650635000"/>
  </r>
  <r>
    <x v="135"/>
    <x v="1"/>
    <d v="2014-12-31T00:00:00"/>
    <n v="2388768000"/>
    <n v="443974000"/>
    <n v="238134000"/>
    <n v="0"/>
    <n v="679298000"/>
    <x v="9"/>
    <s v="Oil &amp; Gas Exploration &amp; Production"/>
    <n v="1027362000"/>
  </r>
  <r>
    <x v="135"/>
    <x v="2"/>
    <d v="2015-12-31T00:00:00"/>
    <n v="1954000000"/>
    <n v="523043000"/>
    <n v="249925000"/>
    <n v="0"/>
    <n v="819216000"/>
    <x v="9"/>
    <s v="Oil &amp; Gas Exploration &amp; Production"/>
    <n v="361816000"/>
  </r>
  <r>
    <x v="135"/>
    <x v="3"/>
    <d v="2016-12-31T00:00:00"/>
    <n v="1857339000"/>
    <n v="613909000"/>
    <n v="272747000"/>
    <n v="0"/>
    <n v="927920000"/>
    <x v="9"/>
    <s v="Oil &amp; Gas Exploration &amp; Production"/>
    <n v="42763000"/>
  </r>
  <r>
    <x v="136"/>
    <x v="0"/>
    <d v="2012-12-31T00:00:00"/>
    <n v="6273787000"/>
    <n v="3667434000"/>
    <n v="747356000"/>
    <n v="0"/>
    <n v="740791000"/>
    <x v="5"/>
    <s v="MultiUtilities"/>
    <n v="1118206000"/>
  </r>
  <r>
    <x v="136"/>
    <x v="1"/>
    <d v="2013-12-31T00:00:00"/>
    <n v="7301204000"/>
    <n v="3997940000"/>
    <n v="914149000"/>
    <n v="0"/>
    <n v="859680000"/>
    <x v="5"/>
    <s v="MultiUtilities"/>
    <n v="1529435000"/>
  </r>
  <r>
    <x v="136"/>
    <x v="2"/>
    <d v="2014-12-31T00:00:00"/>
    <n v="7741856000"/>
    <n v="4449139000"/>
    <n v="1034507000"/>
    <n v="0"/>
    <n v="625361000"/>
    <x v="5"/>
    <s v="MultiUtilities"/>
    <n v="1632849000"/>
  </r>
  <r>
    <x v="136"/>
    <x v="3"/>
    <d v="2015-12-31T00:00:00"/>
    <n v="7954827000"/>
    <n v="4416194000"/>
    <n v="1086274000"/>
    <n v="0"/>
    <n v="688195000"/>
    <x v="5"/>
    <s v="MultiUtilities"/>
    <n v="1764164000"/>
  </r>
  <r>
    <x v="137"/>
    <x v="0"/>
    <d v="2012-12-31T00:00:00"/>
    <n v="535153000"/>
    <n v="172167000"/>
    <n v="24573000"/>
    <n v="0"/>
    <n v="169173000"/>
    <x v="7"/>
    <s v="Residential REITs"/>
    <n v="169240000"/>
  </r>
  <r>
    <x v="137"/>
    <x v="1"/>
    <d v="2013-12-31T00:00:00"/>
    <n v="610590000"/>
    <n v="197336000"/>
    <n v="26684000"/>
    <n v="0"/>
    <n v="192420000"/>
    <x v="7"/>
    <s v="Residential REITs"/>
    <n v="194150000"/>
  </r>
  <r>
    <x v="137"/>
    <x v="2"/>
    <d v="2014-12-31T00:00:00"/>
    <n v="970938000"/>
    <n v="312546000"/>
    <n v="40878000"/>
    <n v="0"/>
    <n v="360592000"/>
    <x v="7"/>
    <s v="Residential REITs"/>
    <n v="256922000"/>
  </r>
  <r>
    <x v="137"/>
    <x v="3"/>
    <d v="2015-12-31T00:00:00"/>
    <n v="1194407000"/>
    <n v="363508000"/>
    <n v="40090000"/>
    <n v="0"/>
    <n v="453423000"/>
    <x v="7"/>
    <s v="Residential REITs"/>
    <n v="337386000"/>
  </r>
  <r>
    <x v="138"/>
    <x v="0"/>
    <d v="2012-12-31T00:00:00"/>
    <n v="1365000000"/>
    <n v="0"/>
    <n v="921000000"/>
    <n v="0"/>
    <n v="471000000"/>
    <x v="6"/>
    <s v="Investment Banking &amp; Brokerage"/>
    <n v="-27000000"/>
  </r>
  <r>
    <x v="138"/>
    <x v="1"/>
    <d v="2013-12-31T00:00:00"/>
    <n v="1466000000"/>
    <n v="0"/>
    <n v="888000000"/>
    <n v="0"/>
    <n v="256000000"/>
    <x v="6"/>
    <s v="Investment Banking &amp; Brokerage"/>
    <n v="322000000"/>
  </r>
  <r>
    <x v="138"/>
    <x v="2"/>
    <d v="2014-12-31T00:00:00"/>
    <n v="1665000000"/>
    <n v="0"/>
    <n v="958000000"/>
    <n v="0"/>
    <n v="136000000"/>
    <x v="6"/>
    <s v="Investment Banking &amp; Brokerage"/>
    <n v="571000000"/>
  </r>
  <r>
    <x v="138"/>
    <x v="3"/>
    <d v="2015-12-31T00:00:00"/>
    <n v="1403000000"/>
    <n v="0"/>
    <n v="1048000000"/>
    <n v="0"/>
    <n v="61000000"/>
    <x v="6"/>
    <s v="Investment Banking &amp; Brokerage"/>
    <n v="294000000"/>
  </r>
  <r>
    <x v="139"/>
    <x v="0"/>
    <d v="2012-12-31T00:00:00"/>
    <n v="16311000000"/>
    <n v="11448000000"/>
    <n v="2894000000"/>
    <n v="439000000"/>
    <n v="0"/>
    <x v="0"/>
    <s v="Industrial Conglomerates"/>
    <n v="1530000000"/>
  </r>
  <r>
    <x v="139"/>
    <x v="1"/>
    <d v="2013-12-31T00:00:00"/>
    <n v="22046000000"/>
    <n v="15369000000"/>
    <n v="3886000000"/>
    <n v="644000000"/>
    <n v="0"/>
    <x v="0"/>
    <s v="Industrial Conglomerates"/>
    <n v="2147000000"/>
  </r>
  <r>
    <x v="139"/>
    <x v="2"/>
    <d v="2014-12-31T00:00:00"/>
    <n v="22552000000"/>
    <n v="15646000000"/>
    <n v="3810000000"/>
    <n v="647000000"/>
    <n v="0"/>
    <x v="0"/>
    <s v="Industrial Conglomerates"/>
    <n v="2449000000"/>
  </r>
  <r>
    <x v="139"/>
    <x v="3"/>
    <d v="2015-12-31T00:00:00"/>
    <n v="20855000000"/>
    <n v="14292000000"/>
    <n v="3596000000"/>
    <n v="625000000"/>
    <n v="0"/>
    <x v="0"/>
    <s v="Industrial Conglomerates"/>
    <n v="2342000000"/>
  </r>
  <r>
    <x v="140"/>
    <x v="0"/>
    <d v="2012-12-31T00:00:00"/>
    <n v="10302079000"/>
    <n v="6583627000"/>
    <n v="917162000"/>
    <n v="0"/>
    <n v="1144585000"/>
    <x v="5"/>
    <s v="Electric Utilities"/>
    <n v="1656705000"/>
  </r>
  <r>
    <x v="140"/>
    <x v="1"/>
    <d v="2013-12-31T00:00:00"/>
    <n v="11390947000"/>
    <n v="7588885000"/>
    <n v="888051000"/>
    <n v="0"/>
    <n v="1261044000"/>
    <x v="5"/>
    <s v="Electric Utilities"/>
    <n v="1652967000"/>
  </r>
  <r>
    <x v="140"/>
    <x v="2"/>
    <d v="2014-12-31T00:00:00"/>
    <n v="12494921000"/>
    <n v="8126187000"/>
    <n v="863455000"/>
    <n v="0"/>
    <n v="1318638000"/>
    <x v="5"/>
    <s v="Electric Utilities"/>
    <n v="2186641000"/>
  </r>
  <r>
    <x v="140"/>
    <x v="3"/>
    <d v="2015-12-31T00:00:00"/>
    <n v="11513251000"/>
    <n v="7449273000"/>
    <n v="1074998000"/>
    <n v="0"/>
    <n v="1337276000"/>
    <x v="5"/>
    <s v="Electric Utilities"/>
    <n v="1651704000"/>
  </r>
  <r>
    <x v="141"/>
    <x v="0"/>
    <d v="2012-12-31T00:00:00"/>
    <n v="1899600000"/>
    <n v="491000000"/>
    <n v="697400000"/>
    <n v="291300000"/>
    <n v="0"/>
    <x v="3"/>
    <s v="Health Care Equipment"/>
    <n v="419900000"/>
  </r>
  <r>
    <x v="141"/>
    <x v="1"/>
    <d v="2013-12-31T00:00:00"/>
    <n v="2045500000"/>
    <n v="516600000"/>
    <n v="749700000"/>
    <n v="323000000"/>
    <n v="0"/>
    <x v="3"/>
    <s v="Health Care Equipment"/>
    <n v="456200000"/>
  </r>
  <r>
    <x v="141"/>
    <x v="2"/>
    <d v="2014-12-31T00:00:00"/>
    <n v="2322900000"/>
    <n v="625600000"/>
    <n v="928700000"/>
    <n v="346500000"/>
    <n v="0"/>
    <x v="3"/>
    <s v="Health Care Equipment"/>
    <n v="422100000"/>
  </r>
  <r>
    <x v="141"/>
    <x v="3"/>
    <d v="2015-12-31T00:00:00"/>
    <n v="2493700000"/>
    <n v="617200000"/>
    <n v="850700000"/>
    <n v="383100000"/>
    <n v="0"/>
    <x v="3"/>
    <s v="Health Care Equipment"/>
    <n v="642700000"/>
  </r>
  <r>
    <x v="142"/>
    <x v="0"/>
    <d v="2013-12-31T00:00:00"/>
    <n v="24888000000"/>
    <n v="17994000000"/>
    <n v="1095000000"/>
    <n v="0"/>
    <n v="2153000000"/>
    <x v="5"/>
    <s v="MultiUtilities"/>
    <n v="3646000000"/>
  </r>
  <r>
    <x v="142"/>
    <x v="1"/>
    <d v="2014-12-31T00:00:00"/>
    <n v="27429000000"/>
    <n v="21571000000"/>
    <n v="1154000000"/>
    <n v="0"/>
    <n v="2314000000"/>
    <x v="5"/>
    <s v="MultiUtilities"/>
    <n v="2390000000"/>
  </r>
  <r>
    <x v="142"/>
    <x v="2"/>
    <d v="2015-12-31T00:00:00"/>
    <n v="29447000000"/>
    <n v="21406000000"/>
    <n v="1200000000"/>
    <n v="0"/>
    <n v="2450000000"/>
    <x v="5"/>
    <s v="MultiUtilities"/>
    <n v="4391000000"/>
  </r>
  <r>
    <x v="142"/>
    <x v="3"/>
    <d v="2016-12-31T00:00:00"/>
    <n v="31360000000"/>
    <n v="22688000000"/>
    <n v="1576000000"/>
    <n v="0"/>
    <n v="3936000000"/>
    <x v="5"/>
    <s v="MultiUtilities"/>
    <n v="3160000000"/>
  </r>
  <r>
    <x v="143"/>
    <x v="0"/>
    <d v="2012-12-31T00:00:00"/>
    <n v="5992215000"/>
    <n v="4156845000"/>
    <n v="1264632000"/>
    <n v="0"/>
    <n v="39940000"/>
    <x v="0"/>
    <s v="Air Freight &amp; Logistics"/>
    <n v="530798000"/>
  </r>
  <r>
    <x v="143"/>
    <x v="1"/>
    <d v="2013-12-31T00:00:00"/>
    <n v="6080257000"/>
    <n v="4197404000"/>
    <n v="1282709000"/>
    <n v="0"/>
    <n v="48071000"/>
    <x v="0"/>
    <s v="Air Freight &amp; Logistics"/>
    <n v="552073000"/>
  </r>
  <r>
    <x v="143"/>
    <x v="2"/>
    <d v="2014-12-31T00:00:00"/>
    <n v="6564721000"/>
    <n v="4583294000"/>
    <n v="1337487000"/>
    <n v="0"/>
    <n v="49292000"/>
    <x v="0"/>
    <s v="Air Freight &amp; Logistics"/>
    <n v="594648000"/>
  </r>
  <r>
    <x v="143"/>
    <x v="3"/>
    <d v="2015-12-31T00:00:00"/>
    <n v="6616632000"/>
    <n v="4428855000"/>
    <n v="1420281000"/>
    <n v="0"/>
    <n v="46012000"/>
    <x v="0"/>
    <s v="Air Freight &amp; Logistics"/>
    <n v="721484000"/>
  </r>
  <r>
    <x v="144"/>
    <x v="0"/>
    <d v="2013-12-31T00:00:00"/>
    <n v="4771259000"/>
    <n v="1038034000"/>
    <n v="3151043000"/>
    <n v="0"/>
    <n v="71731000"/>
    <x v="1"/>
    <s v="Internet &amp; Direct Marketing Retail"/>
    <n v="510451000"/>
  </r>
  <r>
    <x v="144"/>
    <x v="1"/>
    <d v="2014-12-31T00:00:00"/>
    <n v="5763485000"/>
    <n v="1179081000"/>
    <n v="3919856000"/>
    <n v="0"/>
    <n v="76773000"/>
    <x v="1"/>
    <s v="Internet &amp; Direct Marketing Retail"/>
    <n v="587775000"/>
  </r>
  <r>
    <x v="144"/>
    <x v="2"/>
    <d v="2015-12-31T00:00:00"/>
    <n v="6672317000"/>
    <n v="1309559000"/>
    <n v="4785243000"/>
    <n v="0"/>
    <n v="156458000"/>
    <x v="1"/>
    <s v="Internet &amp; Direct Marketing Retail"/>
    <n v="421057000"/>
  </r>
  <r>
    <x v="144"/>
    <x v="3"/>
    <d v="2016-12-31T00:00:00"/>
    <n v="8773564000"/>
    <n v="1596698000"/>
    <n v="6280728000"/>
    <n v="0"/>
    <n v="317141000"/>
    <x v="1"/>
    <s v="Internet &amp; Direct Marketing Retail"/>
    <n v="578997000"/>
  </r>
  <r>
    <x v="145"/>
    <x v="0"/>
    <d v="2012-12-31T00:00:00"/>
    <n v="409396000"/>
    <n v="114028000"/>
    <n v="58323000"/>
    <n v="0"/>
    <n v="74453000"/>
    <x v="7"/>
    <s v="Specialized REITs"/>
    <n v="162592000"/>
  </r>
  <r>
    <x v="145"/>
    <x v="1"/>
    <d v="2013-12-31T00:00:00"/>
    <n v="520613000"/>
    <n v="140012000"/>
    <n v="63268000"/>
    <n v="0"/>
    <n v="95232000"/>
    <x v="7"/>
    <s v="Specialized REITs"/>
    <n v="222101000"/>
  </r>
  <r>
    <x v="145"/>
    <x v="2"/>
    <d v="2014-12-31T00:00:00"/>
    <n v="647155000"/>
    <n v="172416000"/>
    <n v="71369000"/>
    <n v="0"/>
    <n v="115076000"/>
    <x v="7"/>
    <s v="Specialized REITs"/>
    <n v="288294000"/>
  </r>
  <r>
    <x v="145"/>
    <x v="3"/>
    <d v="2015-12-31T00:00:00"/>
    <n v="782270000"/>
    <n v="203965000"/>
    <n v="80791000"/>
    <n v="0"/>
    <n v="133457000"/>
    <x v="7"/>
    <s v="Specialized REITs"/>
    <n v="364057000"/>
  </r>
  <r>
    <x v="146"/>
    <x v="0"/>
    <d v="2013-12-31T00:00:00"/>
    <n v="146917000000"/>
    <n v="123050000000"/>
    <n v="10850000000"/>
    <n v="0"/>
    <n v="0"/>
    <x v="1"/>
    <s v="Automobile Manufacturers"/>
    <n v="13017000000"/>
  </r>
  <r>
    <x v="146"/>
    <x v="1"/>
    <d v="2014-12-31T00:00:00"/>
    <n v="144077000000"/>
    <n v="131903000000"/>
    <n v="11842000000"/>
    <n v="0"/>
    <n v="0"/>
    <x v="1"/>
    <s v="Automobile Manufacturers"/>
    <n v="332000000"/>
  </r>
  <r>
    <x v="146"/>
    <x v="2"/>
    <d v="2015-12-31T00:00:00"/>
    <n v="149558000000"/>
    <n v="131409000000"/>
    <n v="10502000000"/>
    <n v="0"/>
    <n v="0"/>
    <x v="1"/>
    <s v="Automobile Manufacturers"/>
    <n v="7647000000"/>
  </r>
  <r>
    <x v="146"/>
    <x v="3"/>
    <d v="2016-12-31T00:00:00"/>
    <n v="151800000000"/>
    <n v="135488000000"/>
    <n v="12196000000"/>
    <n v="0"/>
    <n v="0"/>
    <x v="1"/>
    <s v="Automobile Manufacturers"/>
    <n v="4116000000"/>
  </r>
  <r>
    <x v="147"/>
    <x v="0"/>
    <d v="2013-12-31T00:00:00"/>
    <n v="3326106000"/>
    <n v="1606661000"/>
    <n v="1007431000"/>
    <n v="0"/>
    <n v="0"/>
    <x v="0"/>
    <s v="Building Products"/>
    <n v="712014000"/>
  </r>
  <r>
    <x v="147"/>
    <x v="1"/>
    <d v="2014-12-31T00:00:00"/>
    <n v="3733507000"/>
    <n v="1836105000"/>
    <n v="1110776000"/>
    <n v="0"/>
    <n v="0"/>
    <x v="0"/>
    <s v="Building Products"/>
    <n v="786626000"/>
  </r>
  <r>
    <x v="147"/>
    <x v="2"/>
    <d v="2015-12-31T00:00:00"/>
    <n v="3869187000"/>
    <n v="1920253000"/>
    <n v="1121590000"/>
    <n v="0"/>
    <n v="0"/>
    <x v="0"/>
    <s v="Building Products"/>
    <n v="827344000"/>
  </r>
  <r>
    <x v="147"/>
    <x v="3"/>
    <d v="2016-12-31T00:00:00"/>
    <n v="3962036000"/>
    <n v="1997259000"/>
    <n v="1169470000"/>
    <n v="0"/>
    <n v="0"/>
    <x v="0"/>
    <s v="Building Products"/>
    <n v="795307000"/>
  </r>
  <r>
    <x v="148"/>
    <x v="0"/>
    <d v="2013-12-31T00:00:00"/>
    <n v="7872000000"/>
    <n v="1875000000"/>
    <n v="1778000000"/>
    <n v="1415000000"/>
    <n v="0"/>
    <x v="2"/>
    <s v="Internet Software &amp; Services"/>
    <n v="2804000000"/>
  </r>
  <r>
    <x v="148"/>
    <x v="1"/>
    <d v="2014-12-31T00:00:00"/>
    <n v="12466000000"/>
    <n v="2153000000"/>
    <n v="2653000000"/>
    <n v="2666000000"/>
    <n v="0"/>
    <x v="2"/>
    <s v="Internet Software &amp; Services"/>
    <n v="4994000000"/>
  </r>
  <r>
    <x v="148"/>
    <x v="2"/>
    <d v="2015-12-31T00:00:00"/>
    <n v="17928000000"/>
    <n v="2867000000"/>
    <n v="4020000000"/>
    <n v="4816000000"/>
    <n v="0"/>
    <x v="2"/>
    <s v="Internet Software &amp; Services"/>
    <n v="6225000000"/>
  </r>
  <r>
    <x v="148"/>
    <x v="3"/>
    <d v="2016-12-31T00:00:00"/>
    <n v="27638000000"/>
    <n v="3789000000"/>
    <n v="5503000000"/>
    <n v="5919000000"/>
    <n v="0"/>
    <x v="2"/>
    <s v="Internet Software &amp; Services"/>
    <n v="12427000000"/>
  </r>
  <r>
    <x v="149"/>
    <x v="0"/>
    <d v="2012-12-31T00:00:00"/>
    <n v="3134800000"/>
    <n v="2093200000"/>
    <n v="873100000"/>
    <n v="0"/>
    <n v="7400000"/>
    <x v="0"/>
    <s v="Building Products"/>
    <n v="161100000"/>
  </r>
  <r>
    <x v="149"/>
    <x v="1"/>
    <d v="2013-12-31T00:00:00"/>
    <n v="3703600000"/>
    <n v="2408500000"/>
    <n v="938700000"/>
    <n v="0"/>
    <n v="9400000"/>
    <x v="0"/>
    <s v="Building Products"/>
    <n v="347000000"/>
  </r>
  <r>
    <x v="149"/>
    <x v="2"/>
    <d v="2014-12-31T00:00:00"/>
    <n v="4013600000"/>
    <n v="2646700000"/>
    <n v="943300000"/>
    <n v="0"/>
    <n v="13100000"/>
    <x v="0"/>
    <s v="Building Products"/>
    <n v="410500000"/>
  </r>
  <r>
    <x v="149"/>
    <x v="3"/>
    <d v="2015-12-31T00:00:00"/>
    <n v="4579400000"/>
    <n v="2997500000"/>
    <n v="1047600000"/>
    <n v="0"/>
    <n v="21600000"/>
    <x v="0"/>
    <s v="Building Products"/>
    <n v="512700000"/>
  </r>
  <r>
    <x v="150"/>
    <x v="0"/>
    <d v="2012-12-31T00:00:00"/>
    <n v="18010000000"/>
    <n v="11561000000"/>
    <n v="431000000"/>
    <n v="285000000"/>
    <n v="0"/>
    <x v="8"/>
    <s v="Copper"/>
    <n v="5733000000"/>
  </r>
  <r>
    <x v="150"/>
    <x v="1"/>
    <d v="2013-12-31T00:00:00"/>
    <n v="20921000000"/>
    <n v="14637000000"/>
    <n v="657000000"/>
    <n v="210000000"/>
    <n v="0"/>
    <x v="8"/>
    <s v="Copper"/>
    <n v="5417000000"/>
  </r>
  <r>
    <x v="150"/>
    <x v="2"/>
    <d v="2014-12-31T00:00:00"/>
    <n v="21438000000"/>
    <n v="19504000000"/>
    <n v="592000000"/>
    <n v="126000000"/>
    <n v="0"/>
    <x v="8"/>
    <s v="Copper"/>
    <n v="1216000000"/>
  </r>
  <r>
    <x v="150"/>
    <x v="3"/>
    <d v="2015-12-31T00:00:00"/>
    <n v="15877000000"/>
    <n v="28524000000"/>
    <n v="569000000"/>
    <n v="127000000"/>
    <n v="0"/>
    <x v="8"/>
    <s v="Copper"/>
    <n v="-13343000000"/>
  </r>
  <r>
    <x v="151"/>
    <x v="0"/>
    <d v="2013-05-31T00:00:00"/>
    <n v="44287000000"/>
    <n v="16448000000"/>
    <n v="20359000000"/>
    <n v="0"/>
    <n v="2386000000"/>
    <x v="0"/>
    <s v="Air Freight &amp; Logistics"/>
    <n v="5094000000"/>
  </r>
  <r>
    <x v="151"/>
    <x v="1"/>
    <d v="2014-05-31T00:00:00"/>
    <n v="45567000000"/>
    <n v="17052000000"/>
    <n v="22113000000"/>
    <n v="0"/>
    <n v="2587000000"/>
    <x v="0"/>
    <s v="Air Freight &amp; Logistics"/>
    <n v="3815000000"/>
  </r>
  <r>
    <x v="151"/>
    <x v="2"/>
    <d v="2015-05-31T00:00:00"/>
    <n v="47453000000"/>
    <n v="16984000000"/>
    <n v="25715000000"/>
    <n v="0"/>
    <n v="2611000000"/>
    <x v="0"/>
    <s v="Air Freight &amp; Logistics"/>
    <n v="2143000000"/>
  </r>
  <r>
    <x v="151"/>
    <x v="3"/>
    <d v="2016-05-31T00:00:00"/>
    <n v="50365000000"/>
    <n v="17327000000"/>
    <n v="27330000000"/>
    <n v="0"/>
    <n v="2631000000"/>
    <x v="0"/>
    <s v="Air Freight &amp; Logistics"/>
    <n v="3077000000"/>
  </r>
  <r>
    <x v="152"/>
    <x v="0"/>
    <d v="2012-12-31T00:00:00"/>
    <n v="15255000000"/>
    <n v="6717000000"/>
    <n v="5353000000"/>
    <n v="0"/>
    <n v="1051000000"/>
    <x v="5"/>
    <s v="Electric Utilities"/>
    <n v="2134000000"/>
  </r>
  <r>
    <x v="152"/>
    <x v="1"/>
    <d v="2013-12-31T00:00:00"/>
    <n v="14892000000"/>
    <n v="6459000000"/>
    <n v="4315000000"/>
    <n v="0"/>
    <n v="1741000000"/>
    <x v="5"/>
    <s v="Electric Utilities"/>
    <n v="2377000000"/>
  </r>
  <r>
    <x v="152"/>
    <x v="2"/>
    <d v="2014-12-31T00:00:00"/>
    <n v="15049000000"/>
    <n v="6996000000"/>
    <n v="5759000000"/>
    <n v="0"/>
    <n v="1232000000"/>
    <x v="5"/>
    <s v="Electric Utilities"/>
    <n v="1062000000"/>
  </r>
  <r>
    <x v="152"/>
    <x v="3"/>
    <d v="2015-12-31T00:00:00"/>
    <n v="15026000000"/>
    <n v="6173000000"/>
    <n v="4969000000"/>
    <n v="0"/>
    <n v="1550000000"/>
    <x v="5"/>
    <s v="Electric Utilities"/>
    <n v="2334000000"/>
  </r>
  <r>
    <x v="153"/>
    <x v="0"/>
    <d v="2013-09-30T00:00:00"/>
    <n v="1481314000"/>
    <n v="253047000"/>
    <n v="587835000"/>
    <n v="209614000"/>
    <n v="0"/>
    <x v="2"/>
    <s v="Networking Equipment"/>
    <n v="430818000"/>
  </r>
  <r>
    <x v="153"/>
    <x v="1"/>
    <d v="2014-09-30T00:00:00"/>
    <n v="1732046000"/>
    <n v="309959000"/>
    <n v="664738000"/>
    <n v="263792000"/>
    <n v="0"/>
    <x v="2"/>
    <s v="Networking Equipment"/>
    <n v="493557000"/>
  </r>
  <r>
    <x v="153"/>
    <x v="2"/>
    <d v="2015-09-30T00:00:00"/>
    <n v="1919823000"/>
    <n v="332261000"/>
    <n v="738080000"/>
    <n v="296583000"/>
    <n v="0"/>
    <x v="2"/>
    <s v="Networking Equipment"/>
    <n v="552899000"/>
  </r>
  <r>
    <x v="153"/>
    <x v="3"/>
    <d v="2016-09-30T00:00:00"/>
    <n v="1995034000"/>
    <n v="337205000"/>
    <n v="767174000"/>
    <n v="334227000"/>
    <n v="0"/>
    <x v="2"/>
    <s v="Networking Equipment"/>
    <n v="556428000"/>
  </r>
  <r>
    <x v="154"/>
    <x v="0"/>
    <d v="2012-12-31T00:00:00"/>
    <n v="5795800000"/>
    <n v="3956200000"/>
    <n v="763300000"/>
    <n v="0"/>
    <n v="0"/>
    <x v="2"/>
    <s v="Internet Software &amp; Services"/>
    <n v="1076300000"/>
  </r>
  <r>
    <x v="154"/>
    <x v="1"/>
    <d v="2013-12-31T00:00:00"/>
    <n v="6063400000"/>
    <n v="4092700000"/>
    <n v="907800000"/>
    <n v="0"/>
    <n v="0"/>
    <x v="2"/>
    <s v="Internet Software &amp; Services"/>
    <n v="1062900000"/>
  </r>
  <r>
    <x v="154"/>
    <x v="2"/>
    <d v="2014-12-31T00:00:00"/>
    <n v="6413800000"/>
    <n v="4328300000"/>
    <n v="814900000"/>
    <n v="0"/>
    <n v="0"/>
    <x v="2"/>
    <s v="Internet Software &amp; Services"/>
    <n v="1270600000"/>
  </r>
  <r>
    <x v="154"/>
    <x v="3"/>
    <d v="2015-12-31T00:00:00"/>
    <n v="6595200000"/>
    <n v="4393200000"/>
    <n v="1102800000"/>
    <n v="0"/>
    <n v="0"/>
    <x v="2"/>
    <s v="Internet Software &amp; Services"/>
    <n v="1099200000"/>
  </r>
  <r>
    <x v="155"/>
    <x v="0"/>
    <d v="2012-12-31T00:00:00"/>
    <n v="4436000000"/>
    <n v="2564000000"/>
    <n v="824000000"/>
    <n v="0"/>
    <n v="0"/>
    <x v="2"/>
    <s v="Internet Software &amp; Services"/>
    <n v="1048000000"/>
  </r>
  <r>
    <x v="155"/>
    <x v="1"/>
    <d v="2013-12-31T00:00:00"/>
    <n v="4814000000"/>
    <n v="2776000000"/>
    <n v="977000000"/>
    <n v="0"/>
    <n v="0"/>
    <x v="2"/>
    <s v="Internet Software &amp; Services"/>
    <n v="1061000000"/>
  </r>
  <r>
    <x v="155"/>
    <x v="2"/>
    <d v="2014-12-31T00:00:00"/>
    <n v="5066000000"/>
    <n v="2881000000"/>
    <n v="975000000"/>
    <n v="0"/>
    <n v="0"/>
    <x v="2"/>
    <s v="Internet Software &amp; Services"/>
    <n v="1210000000"/>
  </r>
  <r>
    <x v="155"/>
    <x v="3"/>
    <d v="2015-12-31T00:00:00"/>
    <n v="5254000000"/>
    <n v="2909000000"/>
    <n v="1034000000"/>
    <n v="0"/>
    <n v="0"/>
    <x v="2"/>
    <s v="Internet Software &amp; Services"/>
    <n v="1311000000"/>
  </r>
  <r>
    <x v="156"/>
    <x v="0"/>
    <d v="2013-02-02T00:00:00"/>
    <n v="6182000000"/>
    <n v="4148000000"/>
    <n v="1294000000"/>
    <n v="0"/>
    <n v="118000000"/>
    <x v="1"/>
    <s v="Apparel Retail"/>
    <n v="622000000"/>
  </r>
  <r>
    <x v="156"/>
    <x v="1"/>
    <d v="2014-02-01T00:00:00"/>
    <n v="6505000000"/>
    <n v="4372000000"/>
    <n v="1334000000"/>
    <n v="0"/>
    <n v="133000000"/>
    <x v="1"/>
    <s v="Apparel Retail"/>
    <n v="666000000"/>
  </r>
  <r>
    <x v="156"/>
    <x v="2"/>
    <d v="2015-01-31T00:00:00"/>
    <n v="7151000000"/>
    <n v="4777000000"/>
    <n v="1426000000"/>
    <n v="0"/>
    <n v="139000000"/>
    <x v="1"/>
    <s v="Apparel Retail"/>
    <n v="809000000"/>
  </r>
  <r>
    <x v="156"/>
    <x v="3"/>
    <d v="2016-01-30T00:00:00"/>
    <n v="7412000000"/>
    <n v="4907000000"/>
    <n v="1415000000"/>
    <n v="0"/>
    <n v="148000000"/>
    <x v="1"/>
    <s v="Apparel Retail"/>
    <n v="942000000"/>
  </r>
  <r>
    <x v="157"/>
    <x v="0"/>
    <d v="2012-12-31T00:00:00"/>
    <n v="1405358000"/>
    <n v="670174000"/>
    <n v="292500000"/>
    <n v="137354000"/>
    <n v="0"/>
    <x v="2"/>
    <s v="Electronic Equipment &amp; Instruments"/>
    <n v="305330000"/>
  </r>
  <r>
    <x v="157"/>
    <x v="1"/>
    <d v="2013-12-31T00:00:00"/>
    <n v="1496372000"/>
    <n v="759362000"/>
    <n v="322739000"/>
    <n v="147696000"/>
    <n v="0"/>
    <x v="2"/>
    <s v="Electronic Equipment &amp; Instruments"/>
    <n v="266575000"/>
  </r>
  <r>
    <x v="157"/>
    <x v="2"/>
    <d v="2014-12-31T00:00:00"/>
    <n v="1530654000"/>
    <n v="780281000"/>
    <n v="331995000"/>
    <n v="142751000"/>
    <n v="0"/>
    <x v="2"/>
    <s v="Electronic Equipment &amp; Instruments"/>
    <n v="275627000"/>
  </r>
  <r>
    <x v="157"/>
    <x v="3"/>
    <d v="2015-12-31T00:00:00"/>
    <n v="1557067000"/>
    <n v="803506000"/>
    <n v="313544000"/>
    <n v="132892000"/>
    <n v="0"/>
    <x v="2"/>
    <s v="Electronic Equipment &amp; Instruments"/>
    <n v="307125000"/>
  </r>
  <r>
    <x v="158"/>
    <x v="0"/>
    <d v="2013-12-31T00:00:00"/>
    <n v="27351573000"/>
    <n v="25986382000"/>
    <n v="175148000"/>
    <n v="0"/>
    <n v="0"/>
    <x v="0"/>
    <s v="Diversified Commercial Services"/>
    <n v="1190043000"/>
  </r>
  <r>
    <x v="158"/>
    <x v="1"/>
    <d v="2014-12-31T00:00:00"/>
    <n v="21531577000"/>
    <n v="20132544000"/>
    <n v="182711000"/>
    <n v="0"/>
    <n v="0"/>
    <x v="0"/>
    <s v="Diversified Commercial Services"/>
    <n v="1216322000"/>
  </r>
  <r>
    <x v="158"/>
    <x v="2"/>
    <d v="2015-12-31T00:00:00"/>
    <n v="18114048000"/>
    <n v="17019352000"/>
    <n v="408225000"/>
    <n v="0"/>
    <n v="0"/>
    <x v="0"/>
    <s v="Diversified Commercial Services"/>
    <n v="686471000"/>
  </r>
  <r>
    <x v="158"/>
    <x v="3"/>
    <d v="2016-12-31T00:00:00"/>
    <n v="19036525000"/>
    <n v="18246209000"/>
    <n v="191073000"/>
    <n v="0"/>
    <n v="0"/>
    <x v="0"/>
    <s v="Diversified Commercial Services"/>
    <n v="599243000"/>
  </r>
  <r>
    <x v="159"/>
    <x v="0"/>
    <d v="2013-12-31T00:00:00"/>
    <n v="4954619000"/>
    <n v="3266524000"/>
    <n v="966829000"/>
    <n v="0"/>
    <n v="0"/>
    <x v="0"/>
    <s v="Industrial Machinery"/>
    <n v="721266000"/>
  </r>
  <r>
    <x v="159"/>
    <x v="1"/>
    <d v="2014-12-31T00:00:00"/>
    <n v="4877885000"/>
    <n v="3163268000"/>
    <n v="936900000"/>
    <n v="0"/>
    <n v="0"/>
    <x v="0"/>
    <s v="Industrial Machinery"/>
    <n v="777717000"/>
  </r>
  <r>
    <x v="159"/>
    <x v="2"/>
    <d v="2015-12-31T00:00:00"/>
    <n v="4561030000"/>
    <n v="3073712000"/>
    <n v="971611000"/>
    <n v="0"/>
    <n v="0"/>
    <x v="0"/>
    <s v="Industrial Machinery"/>
    <n v="515707000"/>
  </r>
  <r>
    <x v="159"/>
    <x v="3"/>
    <d v="2016-12-31T00:00:00"/>
    <n v="3991462000"/>
    <n v="2759908000"/>
    <n v="965322000"/>
    <n v="0"/>
    <n v="0"/>
    <x v="0"/>
    <s v="Industrial Machinery"/>
    <n v="266232000"/>
  </r>
  <r>
    <x v="160"/>
    <x v="0"/>
    <d v="2012-12-31T00:00:00"/>
    <n v="3409900000"/>
    <n v="2141600000"/>
    <n v="489700000"/>
    <n v="112000000"/>
    <n v="0"/>
    <x v="8"/>
    <s v="Diversified Chemicals"/>
    <n v="666600000"/>
  </r>
  <r>
    <x v="160"/>
    <x v="1"/>
    <d v="2013-12-31T00:00:00"/>
    <n v="3130700000"/>
    <n v="1929800000"/>
    <n v="496100000"/>
    <n v="115600000"/>
    <n v="0"/>
    <x v="8"/>
    <s v="Diversified Chemicals"/>
    <n v="589200000"/>
  </r>
  <r>
    <x v="160"/>
    <x v="2"/>
    <d v="2014-12-31T00:00:00"/>
    <n v="3258700000"/>
    <n v="2047800000"/>
    <n v="589800000"/>
    <n v="126300000"/>
    <n v="0"/>
    <x v="8"/>
    <s v="Diversified Chemicals"/>
    <n v="494800000"/>
  </r>
  <r>
    <x v="160"/>
    <x v="3"/>
    <d v="2015-12-31T00:00:00"/>
    <n v="3276500000"/>
    <n v="2201100000"/>
    <n v="737900000"/>
    <n v="143700000"/>
    <n v="0"/>
    <x v="8"/>
    <s v="Diversified Chemicals"/>
    <n v="193800000"/>
  </r>
  <r>
    <x v="161"/>
    <x v="0"/>
    <d v="2013-12-31T00:00:00"/>
    <n v="637413000"/>
    <n v="190454000"/>
    <n v="31970000"/>
    <n v="0"/>
    <n v="160828000"/>
    <x v="7"/>
    <s v="Retail REITs"/>
    <n v="254161000"/>
  </r>
  <r>
    <x v="161"/>
    <x v="1"/>
    <d v="2014-12-31T00:00:00"/>
    <n v="686090000"/>
    <n v="211923000"/>
    <n v="32316000"/>
    <n v="0"/>
    <n v="170814000"/>
    <x v="7"/>
    <s v="Retail REITs"/>
    <n v="271037000"/>
  </r>
  <r>
    <x v="161"/>
    <x v="2"/>
    <d v="2015-12-31T00:00:00"/>
    <n v="744012000"/>
    <n v="233417000"/>
    <n v="35645000"/>
    <n v="0"/>
    <n v="174796000"/>
    <x v="7"/>
    <s v="Retail REITs"/>
    <n v="300154000"/>
  </r>
  <r>
    <x v="161"/>
    <x v="3"/>
    <d v="2016-12-31T00:00:00"/>
    <n v="801591000"/>
    <n v="253612000"/>
    <n v="33399000"/>
    <n v="0"/>
    <n v="193585000"/>
    <x v="7"/>
    <s v="Retail REITs"/>
    <n v="320995000"/>
  </r>
  <r>
    <x v="162"/>
    <x v="0"/>
    <d v="2012-12-31T00:00:00"/>
    <n v="3368545000"/>
    <n v="2515796000"/>
    <n v="280928000"/>
    <n v="132460000"/>
    <n v="0"/>
    <x v="2"/>
    <s v="Semiconductors"/>
    <n v="439361000"/>
  </r>
  <r>
    <x v="162"/>
    <x v="1"/>
    <d v="2013-12-31T00:00:00"/>
    <n v="3309616000"/>
    <n v="2444984000"/>
    <n v="270261000"/>
    <n v="134300000"/>
    <n v="0"/>
    <x v="2"/>
    <s v="Semiconductors"/>
    <n v="460071000"/>
  </r>
  <r>
    <x v="162"/>
    <x v="2"/>
    <d v="2014-12-31T00:00:00"/>
    <n v="3391187000"/>
    <n v="2566246000"/>
    <n v="253827000"/>
    <n v="143969000"/>
    <n v="0"/>
    <x v="2"/>
    <s v="Semiconductors"/>
    <n v="427145000"/>
  </r>
  <r>
    <x v="162"/>
    <x v="3"/>
    <d v="2015-12-31T00:00:00"/>
    <n v="3578995000"/>
    <n v="2659728000"/>
    <n v="255192000"/>
    <n v="130593000"/>
    <n v="0"/>
    <x v="2"/>
    <s v="Semiconductors"/>
    <n v="533482000"/>
  </r>
  <r>
    <x v="163"/>
    <x v="0"/>
    <d v="2012-12-31T00:00:00"/>
    <n v="5011853000"/>
    <n v="0"/>
    <n v="2676141000"/>
    <n v="0"/>
    <n v="1266807000"/>
    <x v="10"/>
    <s v="Integrated Telecommunications Services"/>
    <n v="1068905000"/>
  </r>
  <r>
    <x v="163"/>
    <x v="1"/>
    <d v="2013-12-31T00:00:00"/>
    <n v="4762000000"/>
    <n v="0"/>
    <n v="2616000000"/>
    <n v="0"/>
    <n v="1170000000"/>
    <x v="10"/>
    <s v="Integrated Telecommunications Services"/>
    <n v="976000000"/>
  </r>
  <r>
    <x v="163"/>
    <x v="2"/>
    <d v="2014-12-31T00:00:00"/>
    <n v="4772000000"/>
    <n v="0"/>
    <n v="2671000000"/>
    <n v="0"/>
    <n v="1139000000"/>
    <x v="10"/>
    <s v="Integrated Telecommunications Services"/>
    <n v="962000000"/>
  </r>
  <r>
    <x v="163"/>
    <x v="3"/>
    <d v="2015-12-31T00:00:00"/>
    <n v="5576000000"/>
    <n v="0"/>
    <n v="3275000000"/>
    <n v="0"/>
    <n v="1320000000"/>
    <x v="10"/>
    <s v="Integrated Telecommunications Services"/>
    <n v="981000000"/>
  </r>
  <r>
    <x v="164"/>
    <x v="0"/>
    <d v="2013-12-31T00:00:00"/>
    <n v="30930000000"/>
    <n v="25202000000"/>
    <n v="2039000000"/>
    <n v="0"/>
    <n v="0"/>
    <x v="0"/>
    <s v="Aerospace &amp; Defense"/>
    <n v="3689000000"/>
  </r>
  <r>
    <x v="164"/>
    <x v="1"/>
    <d v="2014-12-31T00:00:00"/>
    <n v="30852000000"/>
    <n v="24979000000"/>
    <n v="1984000000"/>
    <n v="0"/>
    <n v="0"/>
    <x v="0"/>
    <s v="Aerospace &amp; Defense"/>
    <n v="3889000000"/>
  </r>
  <r>
    <x v="164"/>
    <x v="2"/>
    <d v="2015-12-31T00:00:00"/>
    <n v="31469000000"/>
    <n v="25339000000"/>
    <n v="1952000000"/>
    <n v="0"/>
    <n v="0"/>
    <x v="0"/>
    <s v="Aerospace &amp; Defense"/>
    <n v="4178000000"/>
  </r>
  <r>
    <x v="164"/>
    <x v="3"/>
    <d v="2016-12-31T00:00:00"/>
    <n v="31353000000"/>
    <n v="25104000000"/>
    <n v="1940000000"/>
    <n v="0"/>
    <n v="0"/>
    <x v="0"/>
    <s v="Aerospace &amp; Defense"/>
    <n v="4309000000"/>
  </r>
  <r>
    <x v="165"/>
    <x v="0"/>
    <d v="2012-12-31T00:00:00"/>
    <n v="2426301000"/>
    <n v="800336000"/>
    <n v="72163000"/>
    <n v="0"/>
    <n v="768820000"/>
    <x v="7"/>
    <s v="Retail REITs"/>
    <n v="784982000"/>
  </r>
  <r>
    <x v="165"/>
    <x v="1"/>
    <d v="2013-12-31T00:00:00"/>
    <n v="2486017000"/>
    <n v="815095000"/>
    <n v="76864000"/>
    <n v="0"/>
    <n v="749722000"/>
    <x v="7"/>
    <s v="Retail REITs"/>
    <n v="844336000"/>
  </r>
  <r>
    <x v="165"/>
    <x v="2"/>
    <d v="2014-12-31T00:00:00"/>
    <n v="2535559000"/>
    <n v="783602000"/>
    <n v="88705000"/>
    <n v="0"/>
    <n v="708406000"/>
    <x v="7"/>
    <s v="Retail REITs"/>
    <n v="954846000"/>
  </r>
  <r>
    <x v="165"/>
    <x v="3"/>
    <d v="2015-12-31T00:00:00"/>
    <n v="2403906000"/>
    <n v="747276000"/>
    <n v="72363000"/>
    <n v="0"/>
    <n v="643689000"/>
    <x v="7"/>
    <s v="Retail REITs"/>
    <n v="940578000"/>
  </r>
  <r>
    <x v="166"/>
    <x v="0"/>
    <d v="2012-12-31T00:00:00"/>
    <n v="9702000000"/>
    <n v="2471000000"/>
    <n v="1461000000"/>
    <n v="1760000000"/>
    <n v="0"/>
    <x v="3"/>
    <s v="Biotechnology"/>
    <n v="4010000000"/>
  </r>
  <r>
    <x v="166"/>
    <x v="1"/>
    <d v="2013-12-31T00:00:00"/>
    <n v="11202000000"/>
    <n v="2859000000"/>
    <n v="1699000000"/>
    <n v="2120000000"/>
    <n v="0"/>
    <x v="3"/>
    <s v="Biotechnology"/>
    <n v="4524000000"/>
  </r>
  <r>
    <x v="166"/>
    <x v="2"/>
    <d v="2014-12-31T00:00:00"/>
    <n v="24890000000"/>
    <n v="3788000000"/>
    <n v="2983000000"/>
    <n v="2854000000"/>
    <n v="0"/>
    <x v="3"/>
    <s v="Biotechnology"/>
    <n v="15265000000"/>
  </r>
  <r>
    <x v="166"/>
    <x v="3"/>
    <d v="2015-12-31T00:00:00"/>
    <n v="32639000000"/>
    <n v="4006000000"/>
    <n v="3426000000"/>
    <n v="3014000000"/>
    <n v="0"/>
    <x v="3"/>
    <s v="Biotechnology"/>
    <n v="22193000000"/>
  </r>
  <r>
    <x v="167"/>
    <x v="0"/>
    <d v="2013-05-26T00:00:00"/>
    <n v="17774100000"/>
    <n v="11350200000"/>
    <n v="3552300000"/>
    <n v="0"/>
    <n v="0"/>
    <x v="4"/>
    <s v="Packaged Foods &amp; Meats"/>
    <n v="2871600000"/>
  </r>
  <r>
    <x v="167"/>
    <x v="1"/>
    <d v="2014-05-25T00:00:00"/>
    <n v="17909600000"/>
    <n v="11539800000"/>
    <n v="3474300000"/>
    <n v="0"/>
    <n v="0"/>
    <x v="4"/>
    <s v="Packaged Foods &amp; Meats"/>
    <n v="2895500000"/>
  </r>
  <r>
    <x v="167"/>
    <x v="2"/>
    <d v="2015-05-31T00:00:00"/>
    <n v="17630300000"/>
    <n v="11681100000"/>
    <n v="3328000000"/>
    <n v="0"/>
    <n v="0"/>
    <x v="4"/>
    <s v="Packaged Foods &amp; Meats"/>
    <n v="2621200000"/>
  </r>
  <r>
    <x v="167"/>
    <x v="3"/>
    <d v="2016-05-29T00:00:00"/>
    <n v="16563100000"/>
    <n v="10733600000"/>
    <n v="3118900000"/>
    <n v="0"/>
    <n v="0"/>
    <x v="4"/>
    <s v="Packaged Foods &amp; Meats"/>
    <n v="2710600000"/>
  </r>
  <r>
    <x v="168"/>
    <x v="0"/>
    <d v="2013-12-31T00:00:00"/>
    <n v="7819000000"/>
    <n v="4495000000"/>
    <n v="1126000000"/>
    <n v="710000000"/>
    <n v="31000000"/>
    <x v="2"/>
    <s v="Electronic Components"/>
    <n v="1457000000"/>
  </r>
  <r>
    <x v="168"/>
    <x v="1"/>
    <d v="2014-12-31T00:00:00"/>
    <n v="9715000000"/>
    <n v="5663000000"/>
    <n v="1202000000"/>
    <n v="815000000"/>
    <n v="33000000"/>
    <x v="2"/>
    <s v="Electronic Components"/>
    <n v="2002000000"/>
  </r>
  <r>
    <x v="168"/>
    <x v="2"/>
    <d v="2015-12-31T00:00:00"/>
    <n v="9111000000"/>
    <n v="5458000000"/>
    <n v="1508000000"/>
    <n v="769000000"/>
    <n v="54000000"/>
    <x v="2"/>
    <s v="Electronic Components"/>
    <n v="1322000000"/>
  </r>
  <r>
    <x v="168"/>
    <x v="3"/>
    <d v="2016-12-31T00:00:00"/>
    <n v="9390000000"/>
    <n v="5644000000"/>
    <n v="1472000000"/>
    <n v="742000000"/>
    <n v="64000000"/>
    <x v="2"/>
    <s v="Electronic Components"/>
    <n v="1468000000"/>
  </r>
  <r>
    <x v="169"/>
    <x v="0"/>
    <d v="2013-12-31T00:00:00"/>
    <n v="155427000000"/>
    <n v="137373000000"/>
    <n v="12382000000"/>
    <n v="0"/>
    <n v="0"/>
    <x v="1"/>
    <s v="Automobile Manufacturers"/>
    <n v="5672000000"/>
  </r>
  <r>
    <x v="169"/>
    <x v="1"/>
    <d v="2014-12-31T00:00:00"/>
    <n v="155929000000"/>
    <n v="142121000000"/>
    <n v="12158000000"/>
    <n v="0"/>
    <n v="0"/>
    <x v="1"/>
    <s v="Automobile Manufacturers"/>
    <n v="1650000000"/>
  </r>
  <r>
    <x v="169"/>
    <x v="2"/>
    <d v="2015-12-31T00:00:00"/>
    <n v="152356000000"/>
    <n v="134054000000"/>
    <n v="13405000000"/>
    <n v="0"/>
    <n v="0"/>
    <x v="1"/>
    <s v="Automobile Manufacturers"/>
    <n v="4897000000"/>
  </r>
  <r>
    <x v="169"/>
    <x v="3"/>
    <d v="2016-12-31T00:00:00"/>
    <n v="166380000000"/>
    <n v="145125000000"/>
    <n v="11710000000"/>
    <n v="0"/>
    <n v="0"/>
    <x v="1"/>
    <s v="Automobile Manufacturers"/>
    <n v="9545000000"/>
  </r>
  <r>
    <x v="170"/>
    <x v="0"/>
    <d v="2012-12-31T00:00:00"/>
    <n v="13013868000"/>
    <n v="9235777000"/>
    <n v="2656530000"/>
    <n v="0"/>
    <n v="98383000"/>
    <x v="1"/>
    <s v="Specialty Stores"/>
    <n v="1023178000"/>
  </r>
  <r>
    <x v="170"/>
    <x v="1"/>
    <d v="2013-12-31T00:00:00"/>
    <n v="14077843000"/>
    <n v="9857923000"/>
    <n v="3028028000"/>
    <n v="0"/>
    <n v="133957000"/>
    <x v="1"/>
    <s v="Specialty Stores"/>
    <n v="1057935000"/>
  </r>
  <r>
    <x v="170"/>
    <x v="2"/>
    <d v="2014-12-31T00:00:00"/>
    <n v="15341647000"/>
    <n v="10747886000"/>
    <n v="3314030000"/>
    <n v="0"/>
    <n v="148313000"/>
    <x v="1"/>
    <s v="Specialty Stores"/>
    <n v="1131418000"/>
  </r>
  <r>
    <x v="170"/>
    <x v="3"/>
    <d v="2015-12-31T00:00:00"/>
    <n v="15280044000"/>
    <n v="10724192000"/>
    <n v="3277390000"/>
    <n v="0"/>
    <n v="141675000"/>
    <x v="1"/>
    <s v="Specialty Stores"/>
    <n v="1136787000"/>
  </r>
  <r>
    <x v="171"/>
    <x v="0"/>
    <d v="2013-05-31T00:00:00"/>
    <n v="2375923000"/>
    <n v="862075000"/>
    <n v="1156635000"/>
    <n v="0"/>
    <n v="0"/>
    <x v="2"/>
    <s v="Data Processing &amp; Outsourced Services"/>
    <n v="357213000"/>
  </r>
  <r>
    <x v="171"/>
    <x v="1"/>
    <d v="2014-05-31T00:00:00"/>
    <n v="2554236000"/>
    <n v="952225000"/>
    <n v="1196512000"/>
    <n v="0"/>
    <n v="0"/>
    <x v="2"/>
    <s v="Data Processing &amp; Outsourced Services"/>
    <n v="405499000"/>
  </r>
  <r>
    <x v="171"/>
    <x v="2"/>
    <d v="2015-05-31T00:00:00"/>
    <n v="2773718000"/>
    <n v="1022107000"/>
    <n v="1295014000"/>
    <n v="0"/>
    <n v="0"/>
    <x v="2"/>
    <s v="Data Processing &amp; Outsourced Services"/>
    <n v="456597000"/>
  </r>
  <r>
    <x v="171"/>
    <x v="3"/>
    <d v="2016-05-31T00:00:00"/>
    <n v="2898150000"/>
    <n v="1147639000"/>
    <n v="1325567000"/>
    <n v="0"/>
    <n v="0"/>
    <x v="2"/>
    <s v="Data Processing &amp; Outsourced Services"/>
    <n v="424944000"/>
  </r>
  <r>
    <x v="172"/>
    <x v="0"/>
    <d v="2013-02-02T00:00:00"/>
    <n v="15651000000"/>
    <n v="9480000000"/>
    <n v="0"/>
    <n v="0"/>
    <n v="0"/>
    <x v="1"/>
    <s v="Apparel Retail"/>
    <n v="6171000000"/>
  </r>
  <r>
    <x v="172"/>
    <x v="1"/>
    <d v="2014-02-01T00:00:00"/>
    <n v="16148000000"/>
    <n v="9855000000"/>
    <n v="0"/>
    <n v="0"/>
    <n v="0"/>
    <x v="1"/>
    <s v="Apparel Retail"/>
    <n v="6293000000"/>
  </r>
  <r>
    <x v="172"/>
    <x v="2"/>
    <d v="2015-01-31T00:00:00"/>
    <n v="16435000000"/>
    <n v="10146000000"/>
    <n v="0"/>
    <n v="0"/>
    <n v="0"/>
    <x v="1"/>
    <s v="Apparel Retail"/>
    <n v="6289000000"/>
  </r>
  <r>
    <x v="172"/>
    <x v="3"/>
    <d v="2016-01-30T00:00:00"/>
    <n v="15797000000"/>
    <n v="10077000000"/>
    <n v="0"/>
    <n v="0"/>
    <n v="0"/>
    <x v="1"/>
    <s v="Apparel Retail"/>
    <n v="5720000000"/>
  </r>
  <r>
    <x v="173"/>
    <x v="0"/>
    <d v="2012-12-29T00:00:00"/>
    <n v="2715675000"/>
    <n v="1277195000"/>
    <n v="508547000"/>
    <n v="325773000"/>
    <n v="0"/>
    <x v="1"/>
    <s v="Consumer Electronics"/>
    <n v="604160000"/>
  </r>
  <r>
    <x v="173"/>
    <x v="1"/>
    <d v="2013-12-28T00:00:00"/>
    <n v="2631851000"/>
    <n v="1224551000"/>
    <n v="468345000"/>
    <n v="364923000"/>
    <n v="0"/>
    <x v="1"/>
    <s v="Consumer Electronics"/>
    <n v="574032000"/>
  </r>
  <r>
    <x v="173"/>
    <x v="2"/>
    <d v="2014-12-27T00:00:00"/>
    <n v="2870658000"/>
    <n v="1266246000"/>
    <n v="518665000"/>
    <n v="395121000"/>
    <n v="0"/>
    <x v="1"/>
    <s v="Consumer Electronics"/>
    <n v="690626000"/>
  </r>
  <r>
    <x v="173"/>
    <x v="3"/>
    <d v="2015-12-26T00:00:00"/>
    <n v="2820270000"/>
    <n v="1281566000"/>
    <n v="562080000"/>
    <n v="427043000"/>
    <n v="0"/>
    <x v="1"/>
    <s v="Consumer Electronics"/>
    <n v="549581000"/>
  </r>
  <r>
    <x v="174"/>
    <x v="0"/>
    <d v="2013-12-31T00:00:00"/>
    <n v="19540000000"/>
    <n v="15422000000"/>
    <n v="2816000000"/>
    <n v="0"/>
    <n v="0"/>
    <x v="1"/>
    <s v="Tires &amp; Rubber"/>
    <n v="1302000000"/>
  </r>
  <r>
    <x v="174"/>
    <x v="1"/>
    <d v="2014-12-31T00:00:00"/>
    <n v="18138000000"/>
    <n v="13906000000"/>
    <n v="2815000000"/>
    <n v="0"/>
    <n v="0"/>
    <x v="1"/>
    <s v="Tires &amp; Rubber"/>
    <n v="1417000000"/>
  </r>
  <r>
    <x v="174"/>
    <x v="2"/>
    <d v="2015-12-31T00:00:00"/>
    <n v="16443000000"/>
    <n v="12164000000"/>
    <n v="2728000000"/>
    <n v="0"/>
    <n v="0"/>
    <x v="1"/>
    <s v="Tires &amp; Rubber"/>
    <n v="1551000000"/>
  </r>
  <r>
    <x v="174"/>
    <x v="3"/>
    <d v="2016-12-31T00:00:00"/>
    <n v="15158000000"/>
    <n v="10972000000"/>
    <n v="2617000000"/>
    <n v="0"/>
    <n v="0"/>
    <x v="1"/>
    <s v="Tires &amp; Rubber"/>
    <n v="1569000000"/>
  </r>
  <r>
    <x v="175"/>
    <x v="0"/>
    <d v="2012-12-31T00:00:00"/>
    <n v="8950045000"/>
    <n v="5033885000"/>
    <n v="2785035000"/>
    <n v="0"/>
    <n v="0"/>
    <x v="0"/>
    <s v="Industrial Materials"/>
    <n v="1131125000"/>
  </r>
  <r>
    <x v="175"/>
    <x v="1"/>
    <d v="2013-12-31T00:00:00"/>
    <n v="9437758000"/>
    <n v="5301275000"/>
    <n v="2839629000"/>
    <n v="0"/>
    <n v="0"/>
    <x v="0"/>
    <s v="Industrial Materials"/>
    <n v="1296854000"/>
  </r>
  <r>
    <x v="175"/>
    <x v="2"/>
    <d v="2014-12-31T00:00:00"/>
    <n v="9964953000"/>
    <n v="5650711000"/>
    <n v="2967125000"/>
    <n v="0"/>
    <n v="0"/>
    <x v="0"/>
    <s v="Industrial Materials"/>
    <n v="1347117000"/>
  </r>
  <r>
    <x v="175"/>
    <x v="3"/>
    <d v="2015-12-31T00:00:00"/>
    <n v="9973384000"/>
    <n v="5741956000"/>
    <n v="2931108000"/>
    <n v="0"/>
    <n v="0"/>
    <x v="0"/>
    <s v="Industrial Materials"/>
    <n v="1300320000"/>
  </r>
  <r>
    <x v="176"/>
    <x v="0"/>
    <d v="2013-12-31T00:00:00"/>
    <n v="29402000000"/>
    <n v="24931000000"/>
    <n v="1333000000"/>
    <n v="0"/>
    <n v="0"/>
    <x v="9"/>
    <s v="Oil &amp; Gas Equipment &amp; Services"/>
    <n v="3138000000"/>
  </r>
  <r>
    <x v="176"/>
    <x v="1"/>
    <d v="2014-12-31T00:00:00"/>
    <n v="32870000000"/>
    <n v="27334000000"/>
    <n v="293000000"/>
    <n v="0"/>
    <n v="0"/>
    <x v="9"/>
    <s v="Oil &amp; Gas Equipment &amp; Services"/>
    <n v="5243000000"/>
  </r>
  <r>
    <x v="176"/>
    <x v="2"/>
    <d v="2015-12-31T00:00:00"/>
    <n v="23633000000"/>
    <n v="21113000000"/>
    <n v="200000000"/>
    <n v="0"/>
    <n v="0"/>
    <x v="9"/>
    <s v="Oil &amp; Gas Equipment &amp; Services"/>
    <n v="2320000000"/>
  </r>
  <r>
    <x v="176"/>
    <x v="3"/>
    <d v="2016-12-31T00:00:00"/>
    <n v="15887000000"/>
    <n v="15023000000"/>
    <n v="228000000"/>
    <n v="0"/>
    <n v="0"/>
    <x v="9"/>
    <s v="Oil &amp; Gas Equipment &amp; Services"/>
    <n v="636000000"/>
  </r>
  <r>
    <x v="177"/>
    <x v="0"/>
    <d v="2013-06-30T00:00:00"/>
    <n v="4297842000"/>
    <n v="3193722000"/>
    <n v="902869000"/>
    <n v="0"/>
    <n v="0"/>
    <x v="1"/>
    <s v="Consumer Electronics"/>
    <n v="201251000"/>
  </r>
  <r>
    <x v="177"/>
    <x v="1"/>
    <d v="2014-06-30T00:00:00"/>
    <n v="5348483000"/>
    <n v="3891816000"/>
    <n v="1126940000"/>
    <n v="0"/>
    <n v="0"/>
    <x v="1"/>
    <s v="Consumer Electronics"/>
    <n v="329727000"/>
  </r>
  <r>
    <x v="177"/>
    <x v="2"/>
    <d v="2015-06-30T00:00:00"/>
    <n v="6155297000"/>
    <n v="4338193000"/>
    <n v="1347510000"/>
    <n v="0"/>
    <n v="0"/>
    <x v="1"/>
    <s v="Consumer Electronics"/>
    <n v="469594000"/>
  </r>
  <r>
    <x v="177"/>
    <x v="3"/>
    <d v="2016-06-30T00:00:00"/>
    <n v="6911676000"/>
    <n v="4818585000"/>
    <n v="1513064000"/>
    <n v="0"/>
    <n v="0"/>
    <x v="1"/>
    <s v="Consumer Electronics"/>
    <n v="580027000"/>
  </r>
  <r>
    <x v="178"/>
    <x v="0"/>
    <d v="2012-12-31T00:00:00"/>
    <n v="4088983000"/>
    <n v="1671980000"/>
    <n v="1269586000"/>
    <n v="201197000"/>
    <n v="92369000"/>
    <x v="1"/>
    <s v="Leisure Products"/>
    <n v="853851000"/>
  </r>
  <r>
    <x v="178"/>
    <x v="1"/>
    <d v="2013-12-29T00:00:00"/>
    <n v="4082157000"/>
    <n v="1672901000"/>
    <n v="1269777000"/>
    <n v="207591000"/>
    <n v="125876000"/>
    <x v="1"/>
    <s v="Leisure Products"/>
    <n v="806012000"/>
  </r>
  <r>
    <x v="178"/>
    <x v="2"/>
    <d v="2014-12-28T00:00:00"/>
    <n v="4277207000"/>
    <n v="1698372000"/>
    <n v="1315793000"/>
    <n v="222556000"/>
    <n v="99794000"/>
    <x v="1"/>
    <s v="Leisure Products"/>
    <n v="940692000"/>
  </r>
  <r>
    <x v="178"/>
    <x v="3"/>
    <d v="2015-12-27T00:00:00"/>
    <n v="4447509000"/>
    <n v="1677033000"/>
    <n v="1370183000"/>
    <n v="242944000"/>
    <n v="86171000"/>
    <x v="1"/>
    <s v="Leisure Products"/>
    <n v="1071178000"/>
  </r>
  <r>
    <x v="179"/>
    <x v="0"/>
    <d v="2012-12-31T00:00:00"/>
    <n v="3036584000"/>
    <n v="162167000"/>
    <n v="1789327000"/>
    <n v="0"/>
    <n v="193937000"/>
    <x v="6"/>
    <s v="Banks"/>
    <n v="891153000"/>
  </r>
  <r>
    <x v="179"/>
    <x v="1"/>
    <d v="2013-12-31T00:00:00"/>
    <n v="2872833000"/>
    <n v="116241000"/>
    <n v="1716639000"/>
    <n v="0"/>
    <n v="131409000"/>
    <x v="6"/>
    <s v="Banks"/>
    <n v="908544000"/>
  </r>
  <r>
    <x v="179"/>
    <x v="2"/>
    <d v="2014-12-31T00:00:00"/>
    <n v="2955641000"/>
    <n v="86453000"/>
    <n v="1843069000"/>
    <n v="0"/>
    <n v="120266000"/>
    <x v="6"/>
    <s v="Banks"/>
    <n v="905853000"/>
  </r>
  <r>
    <x v="179"/>
    <x v="3"/>
    <d v="2015-12-31T00:00:00"/>
    <n v="3153251000"/>
    <n v="82175000"/>
    <n v="1948041000"/>
    <n v="0"/>
    <n v="127821000"/>
    <x v="6"/>
    <s v="Banks"/>
    <n v="995214000"/>
  </r>
  <r>
    <x v="180"/>
    <x v="0"/>
    <d v="2013-12-28T00:00:00"/>
    <n v="4627802000"/>
    <n v="3016109000"/>
    <n v="1096507000"/>
    <n v="0"/>
    <n v="0"/>
    <x v="1"/>
    <s v="Apparel, Accessories &amp; Luxury Goods"/>
    <n v="515186000"/>
  </r>
  <r>
    <x v="180"/>
    <x v="1"/>
    <d v="2015-01-03T00:00:00"/>
    <n v="5324746000"/>
    <n v="3420339000"/>
    <n v="1340453000"/>
    <n v="0"/>
    <n v="0"/>
    <x v="1"/>
    <s v="Apparel, Accessories &amp; Luxury Goods"/>
    <n v="563954000"/>
  </r>
  <r>
    <x v="180"/>
    <x v="2"/>
    <d v="2016-01-02T00:00:00"/>
    <n v="5731549000"/>
    <n v="3595217000"/>
    <n v="1541214000"/>
    <n v="0"/>
    <n v="0"/>
    <x v="1"/>
    <s v="Apparel, Accessories &amp; Luxury Goods"/>
    <n v="595118000"/>
  </r>
  <r>
    <x v="180"/>
    <x v="3"/>
    <d v="2016-12-31T00:00:00"/>
    <n v="6028199000"/>
    <n v="3752151000"/>
    <n v="1500399000"/>
    <n v="0"/>
    <n v="0"/>
    <x v="1"/>
    <s v="Apparel, Accessories &amp; Luxury Goods"/>
    <n v="775649000"/>
  </r>
  <r>
    <x v="181"/>
    <x v="0"/>
    <d v="2012-12-31T00:00:00"/>
    <n v="33013000000"/>
    <n v="5717000000"/>
    <n v="20801000000"/>
    <n v="0"/>
    <n v="1679000000"/>
    <x v="3"/>
    <s v="Health Care Facilities"/>
    <n v="4816000000"/>
  </r>
  <r>
    <x v="181"/>
    <x v="1"/>
    <d v="2013-12-31T00:00:00"/>
    <n v="34182000000"/>
    <n v="5970000000"/>
    <n v="21667000000"/>
    <n v="0"/>
    <n v="1753000000"/>
    <x v="3"/>
    <s v="Health Care Facilities"/>
    <n v="4792000000"/>
  </r>
  <r>
    <x v="181"/>
    <x v="2"/>
    <d v="2014-12-31T00:00:00"/>
    <n v="36918000000"/>
    <n v="6262000000"/>
    <n v="23271000000"/>
    <n v="0"/>
    <n v="1820000000"/>
    <x v="3"/>
    <s v="Health Care Facilities"/>
    <n v="5565000000"/>
  </r>
  <r>
    <x v="181"/>
    <x v="3"/>
    <d v="2015-12-31T00:00:00"/>
    <n v="39678000000"/>
    <n v="6638000000"/>
    <n v="25171000000"/>
    <n v="0"/>
    <n v="1904000000"/>
    <x v="3"/>
    <s v="Health Care Facilities"/>
    <n v="5965000000"/>
  </r>
  <r>
    <x v="182"/>
    <x v="0"/>
    <d v="2012-12-31T00:00:00"/>
    <n v="1765979000"/>
    <n v="567989000"/>
    <n v="158950000"/>
    <n v="0"/>
    <n v="506220000"/>
    <x v="7"/>
    <s v="REITs"/>
    <n v="532820000"/>
  </r>
  <r>
    <x v="182"/>
    <x v="1"/>
    <d v="2013-12-31T00:00:00"/>
    <n v="2847945000"/>
    <n v="1206813000"/>
    <n v="241719000"/>
    <n v="0"/>
    <n v="865800000"/>
    <x v="7"/>
    <s v="REITs"/>
    <n v="533613000"/>
  </r>
  <r>
    <x v="182"/>
    <x v="2"/>
    <d v="2014-12-31T00:00:00"/>
    <n v="3305879000"/>
    <n v="1403358000"/>
    <n v="212481000"/>
    <n v="0"/>
    <n v="844130000"/>
    <x v="7"/>
    <s v="REITs"/>
    <n v="845910000"/>
  </r>
  <r>
    <x v="182"/>
    <x v="3"/>
    <d v="2015-12-31T00:00:00"/>
    <n v="3775685000"/>
    <n v="1622257000"/>
    <n v="258342000"/>
    <n v="0"/>
    <n v="826240000"/>
    <x v="7"/>
    <s v="REITs"/>
    <n v="1068846000"/>
  </r>
  <r>
    <x v="183"/>
    <x v="0"/>
    <d v="2013-12-31T00:00:00"/>
    <n v="2013719000"/>
    <n v="0"/>
    <n v="401324000"/>
    <n v="0"/>
    <n v="423312000"/>
    <x v="7"/>
    <s v="REITs"/>
    <n v="1189083000"/>
  </r>
  <r>
    <x v="183"/>
    <x v="1"/>
    <d v="2014-12-31T00:00:00"/>
    <n v="1563210000"/>
    <n v="0"/>
    <n v="463059000"/>
    <n v="0"/>
    <n v="455016000"/>
    <x v="7"/>
    <s v="REITs"/>
    <n v="645135000"/>
  </r>
  <r>
    <x v="183"/>
    <x v="2"/>
    <d v="2015-12-31T00:00:00"/>
    <n v="1828305000"/>
    <n v="0"/>
    <n v="706644000"/>
    <n v="0"/>
    <n v="504905000"/>
    <x v="7"/>
    <s v="REITs"/>
    <n v="616756000"/>
  </r>
  <r>
    <x v="183"/>
    <x v="3"/>
    <d v="2016-12-31T00:00:00"/>
    <n v="2040486000"/>
    <n v="0"/>
    <n v="842010000"/>
    <n v="0"/>
    <n v="568108000"/>
    <x v="7"/>
    <s v="REITs"/>
    <n v="630368000"/>
  </r>
  <r>
    <x v="184"/>
    <x v="0"/>
    <d v="2013-02-03T00:00:00"/>
    <n v="74754000000"/>
    <n v="48912000000"/>
    <n v="16508000000"/>
    <n v="0"/>
    <n v="1568000000"/>
    <x v="1"/>
    <s v="Home Improvement Retail"/>
    <n v="7766000000"/>
  </r>
  <r>
    <x v="184"/>
    <x v="1"/>
    <d v="2014-02-02T00:00:00"/>
    <n v="78812000000"/>
    <n v="51897000000"/>
    <n v="16122000000"/>
    <n v="0"/>
    <n v="1627000000"/>
    <x v="1"/>
    <s v="Home Improvement Retail"/>
    <n v="9166000000"/>
  </r>
  <r>
    <x v="184"/>
    <x v="2"/>
    <d v="2015-02-01T00:00:00"/>
    <n v="83176000000"/>
    <n v="54787000000"/>
    <n v="16280000000"/>
    <n v="0"/>
    <n v="1640000000"/>
    <x v="1"/>
    <s v="Home Improvement Retail"/>
    <n v="10469000000"/>
  </r>
  <r>
    <x v="184"/>
    <x v="3"/>
    <d v="2016-01-31T00:00:00"/>
    <n v="88519000000"/>
    <n v="58254000000"/>
    <n v="16801000000"/>
    <n v="0"/>
    <n v="1690000000"/>
    <x v="1"/>
    <s v="Home Improvement Retail"/>
    <n v="11774000000"/>
  </r>
  <r>
    <x v="185"/>
    <x v="0"/>
    <d v="2012-12-31T00:00:00"/>
    <n v="12245000000"/>
    <n v="3535000000"/>
    <n v="1126000000"/>
    <n v="0"/>
    <n v="2866000000"/>
    <x v="9"/>
    <s v="Integrated Oil &amp; Gas"/>
    <n v="4718000000"/>
  </r>
  <r>
    <x v="185"/>
    <x v="1"/>
    <d v="2013-12-31T00:00:00"/>
    <n v="11905000000"/>
    <n v="3969000000"/>
    <n v="1045000000"/>
    <n v="0"/>
    <n v="2687000000"/>
    <x v="9"/>
    <s v="Integrated Oil &amp; Gas"/>
    <n v="4204000000"/>
  </r>
  <r>
    <x v="185"/>
    <x v="2"/>
    <d v="2014-12-31T00:00:00"/>
    <n v="10737000000"/>
    <n v="3753000000"/>
    <n v="863000000"/>
    <n v="0"/>
    <n v="3224000000"/>
    <x v="9"/>
    <s v="Integrated Oil &amp; Gas"/>
    <n v="2897000000"/>
  </r>
  <r>
    <x v="185"/>
    <x v="3"/>
    <d v="2015-12-31T00:00:00"/>
    <n v="6636000000"/>
    <n v="3323000000"/>
    <n v="703000000"/>
    <n v="0"/>
    <n v="3955000000"/>
    <x v="9"/>
    <s v="Integrated Oil &amp; Gas"/>
    <n v="-1345000000"/>
  </r>
  <r>
    <x v="186"/>
    <x v="0"/>
    <d v="2012-12-31T00:00:00"/>
    <n v="22086000000"/>
    <n v="13195000000"/>
    <n v="0"/>
    <n v="0"/>
    <n v="7080000000"/>
    <x v="6"/>
    <s v="Property &amp; Casualty Insurance"/>
    <n v="1811000000"/>
  </r>
  <r>
    <x v="186"/>
    <x v="1"/>
    <d v="2013-12-31T00:00:00"/>
    <n v="20673000000"/>
    <n v="11048000000"/>
    <n v="0"/>
    <n v="0"/>
    <n v="5970000000"/>
    <x v="6"/>
    <s v="Property &amp; Casualty Insurance"/>
    <n v="3655000000"/>
  </r>
  <r>
    <x v="186"/>
    <x v="2"/>
    <d v="2014-12-31T00:00:00"/>
    <n v="18614000000"/>
    <n v="10805000000"/>
    <n v="0"/>
    <n v="0"/>
    <n v="5757000000"/>
    <x v="6"/>
    <s v="Property &amp; Casualty Insurance"/>
    <n v="2052000000"/>
  </r>
  <r>
    <x v="186"/>
    <x v="3"/>
    <d v="2015-12-31T00:00:00"/>
    <n v="18377000000"/>
    <n v="10775000000"/>
    <n v="0"/>
    <n v="0"/>
    <n v="5274000000"/>
    <x v="6"/>
    <s v="Property &amp; Casualty Insurance"/>
    <n v="2328000000"/>
  </r>
  <r>
    <x v="187"/>
    <x v="0"/>
    <d v="2012-12-31T00:00:00"/>
    <n v="5580506000"/>
    <n v="3440623000"/>
    <n v="1111232000"/>
    <n v="0"/>
    <n v="0"/>
    <x v="1"/>
    <s v="Motorcycle Manufacturers"/>
    <n v="1028651000"/>
  </r>
  <r>
    <x v="187"/>
    <x v="1"/>
    <d v="2013-12-31T00:00:00"/>
    <n v="5899872000"/>
    <n v="3621417000"/>
    <n v="1124753000"/>
    <n v="0"/>
    <n v="0"/>
    <x v="1"/>
    <s v="Motorcycle Manufacturers"/>
    <n v="1153702000"/>
  </r>
  <r>
    <x v="187"/>
    <x v="2"/>
    <d v="2014-12-31T00:00:00"/>
    <n v="6228508000"/>
    <n v="3788023000"/>
    <n v="1159502000"/>
    <n v="0"/>
    <n v="0"/>
    <x v="1"/>
    <s v="Motorcycle Manufacturers"/>
    <n v="1280983000"/>
  </r>
  <r>
    <x v="187"/>
    <x v="3"/>
    <d v="2015-12-31T00:00:00"/>
    <n v="5995402000"/>
    <n v="3619612000"/>
    <n v="1220095000"/>
    <n v="0"/>
    <n v="0"/>
    <x v="1"/>
    <s v="Motorcycle Manufacturers"/>
    <n v="1155695000"/>
  </r>
  <r>
    <x v="188"/>
    <x v="0"/>
    <d v="2013-09-28T00:00:00"/>
    <n v="2492300000"/>
    <n v="1330900000"/>
    <n v="661100000"/>
    <n v="197600000"/>
    <n v="112600000"/>
    <x v="3"/>
    <s v="Health Care Equipment"/>
    <n v="190100000"/>
  </r>
  <r>
    <x v="188"/>
    <x v="1"/>
    <d v="2014-09-27T00:00:00"/>
    <n v="2530700000"/>
    <n v="1285200000"/>
    <n v="591500000"/>
    <n v="203200000"/>
    <n v="113800000"/>
    <x v="3"/>
    <s v="Health Care Equipment"/>
    <n v="337000000"/>
  </r>
  <r>
    <x v="188"/>
    <x v="2"/>
    <d v="2015-09-26T00:00:00"/>
    <n v="2705000000"/>
    <n v="1272300000"/>
    <n v="624000000"/>
    <n v="214900000"/>
    <n v="110200000"/>
    <x v="3"/>
    <s v="Health Care Equipment"/>
    <n v="483600000"/>
  </r>
  <r>
    <x v="188"/>
    <x v="3"/>
    <d v="2016-09-24T00:00:00"/>
    <n v="2832700000"/>
    <n v="1269400000"/>
    <n v="682400000"/>
    <n v="232100000"/>
    <n v="89700000"/>
    <x v="3"/>
    <s v="Health Care Equipment"/>
    <n v="559100000"/>
  </r>
  <r>
    <x v="189"/>
    <x v="0"/>
    <d v="2013-12-31T00:00:00"/>
    <n v="39055000000"/>
    <n v="28364000000"/>
    <n v="5190000000"/>
    <n v="0"/>
    <n v="0"/>
    <x v="0"/>
    <s v="Industrial Conglomerates"/>
    <n v="5501000000"/>
  </r>
  <r>
    <x v="189"/>
    <x v="1"/>
    <d v="2014-12-31T00:00:00"/>
    <n v="40306000000"/>
    <n v="28957000000"/>
    <n v="5518000000"/>
    <n v="0"/>
    <n v="0"/>
    <x v="0"/>
    <s v="Industrial Conglomerates"/>
    <n v="5831000000"/>
  </r>
  <r>
    <x v="189"/>
    <x v="2"/>
    <d v="2015-12-31T00:00:00"/>
    <n v="38581000000"/>
    <n v="26747000000"/>
    <n v="5006000000"/>
    <n v="0"/>
    <n v="0"/>
    <x v="0"/>
    <s v="Industrial Conglomerates"/>
    <n v="6828000000"/>
  </r>
  <r>
    <x v="189"/>
    <x v="3"/>
    <d v="2016-12-31T00:00:00"/>
    <n v="39302000000"/>
    <n v="27150000000"/>
    <n v="5469000000"/>
    <n v="0"/>
    <n v="0"/>
    <x v="0"/>
    <s v="Industrial Conglomerates"/>
    <n v="6683000000"/>
  </r>
  <r>
    <x v="190"/>
    <x v="0"/>
    <d v="2013-09-30T00:00:00"/>
    <n v="3387614000"/>
    <n v="1852768000"/>
    <n v="126250000"/>
    <n v="15235000"/>
    <n v="455623000"/>
    <x v="9"/>
    <s v="Oil &amp; Gas Drilling"/>
    <n v="937738000"/>
  </r>
  <r>
    <x v="190"/>
    <x v="1"/>
    <d v="2014-09-30T00:00:00"/>
    <n v="3715968000"/>
    <n v="2006715000"/>
    <n v="116190000"/>
    <n v="15905000"/>
    <n v="523984000"/>
    <x v="9"/>
    <s v="Oil &amp; Gas Drilling"/>
    <n v="1053174000"/>
  </r>
  <r>
    <x v="190"/>
    <x v="2"/>
    <d v="2015-09-30T00:00:00"/>
    <n v="3161702000"/>
    <n v="1703476000"/>
    <n v="122878000"/>
    <n v="16104000"/>
    <n v="608039000"/>
    <x v="9"/>
    <s v="Oil &amp; Gas Drilling"/>
    <n v="711205000"/>
  </r>
  <r>
    <x v="190"/>
    <x v="3"/>
    <d v="2016-09-30T00:00:00"/>
    <n v="1624232000"/>
    <n v="898805000"/>
    <n v="136287000"/>
    <n v="10269000"/>
    <n v="598587000"/>
    <x v="9"/>
    <s v="Oil &amp; Gas Drilling"/>
    <n v="-19716000"/>
  </r>
  <r>
    <x v="191"/>
    <x v="0"/>
    <d v="2014-10-31T00:00:00"/>
    <n v="55123000000"/>
    <n v="39486000000"/>
    <n v="8717000000"/>
    <n v="2197000000"/>
    <n v="906000000"/>
    <x v="2"/>
    <s v="Technology Hardware, Storage &amp; Peripherals"/>
    <n v="3817000000"/>
  </r>
  <r>
    <x v="191"/>
    <x v="1"/>
    <d v="2015-10-31T00:00:00"/>
    <n v="52107000000"/>
    <n v="37168000000"/>
    <n v="9047000000"/>
    <n v="2338000000"/>
    <n v="852000000"/>
    <x v="2"/>
    <s v="Technology Hardware, Storage &amp; Peripherals"/>
    <n v="2702000000"/>
  </r>
  <r>
    <x v="191"/>
    <x v="2"/>
    <d v="2016-10-31T00:00:00"/>
    <n v="50123000000"/>
    <n v="35507000000"/>
    <n v="8419000000"/>
    <n v="2298000000"/>
    <n v="755000000"/>
    <x v="2"/>
    <s v="Technology Hardware, Storage &amp; Peripherals"/>
    <n v="3144000000"/>
  </r>
  <r>
    <x v="192"/>
    <x v="0"/>
    <d v="2013-10-31T00:00:00"/>
    <n v="112298000000"/>
    <n v="86380000000"/>
    <n v="13267000000"/>
    <n v="3135000000"/>
    <n v="1373000000"/>
    <x v="2"/>
    <s v="Computer Hardware"/>
    <n v="8143000000"/>
  </r>
  <r>
    <x v="192"/>
    <x v="1"/>
    <d v="2014-10-31T00:00:00"/>
    <n v="56651000000"/>
    <n v="45431000000"/>
    <n v="5361000000"/>
    <n v="1298000000"/>
    <n v="129000000"/>
    <x v="2"/>
    <s v="Computer Hardware"/>
    <n v="4432000000"/>
  </r>
  <r>
    <x v="192"/>
    <x v="2"/>
    <d v="2015-10-31T00:00:00"/>
    <n v="51463000000"/>
    <n v="41524000000"/>
    <n v="4663000000"/>
    <n v="1191000000"/>
    <n v="102000000"/>
    <x v="2"/>
    <s v="Computer Hardware"/>
    <n v="3983000000"/>
  </r>
  <r>
    <x v="192"/>
    <x v="3"/>
    <d v="2016-10-31T00:00:00"/>
    <n v="48238000000"/>
    <n v="39240000000"/>
    <n v="4019000000"/>
    <n v="1209000000"/>
    <n v="16000000"/>
    <x v="2"/>
    <s v="Computer Hardware"/>
    <n v="3754000000"/>
  </r>
  <r>
    <x v="193"/>
    <x v="0"/>
    <d v="2013-04-30T00:00:00"/>
    <n v="2807114000"/>
    <n v="1123773000"/>
    <n v="828095000"/>
    <n v="0"/>
    <n v="92407000"/>
    <x v="6"/>
    <s v="Consumer Finance"/>
    <n v="762839000"/>
  </r>
  <r>
    <x v="193"/>
    <x v="1"/>
    <d v="2014-04-30T00:00:00"/>
    <n v="3024295000"/>
    <n v="1179405000"/>
    <n v="830789000"/>
    <n v="0"/>
    <n v="115604000"/>
    <x v="6"/>
    <s v="Consumer Finance"/>
    <n v="898497000"/>
  </r>
  <r>
    <x v="193"/>
    <x v="2"/>
    <d v="2015-04-30T00:00:00"/>
    <n v="3078658000"/>
    <n v="1231104000"/>
    <n v="818091000"/>
    <n v="0"/>
    <n v="159804000"/>
    <x v="6"/>
    <s v="Consumer Finance"/>
    <n v="869659000"/>
  </r>
  <r>
    <x v="193"/>
    <x v="3"/>
    <d v="2016-04-30T00:00:00"/>
    <n v="3038153000"/>
    <n v="1250320000"/>
    <n v="905648000"/>
    <n v="0"/>
    <n v="173598000"/>
    <x v="6"/>
    <s v="Consumer Finance"/>
    <n v="708587000"/>
  </r>
  <r>
    <x v="194"/>
    <x v="0"/>
    <d v="2013-10-27T00:00:00"/>
    <n v="8751654000"/>
    <n v="7338838000"/>
    <n v="627340000"/>
    <n v="0"/>
    <n v="0"/>
    <x v="4"/>
    <s v="Packaged Foods &amp; Meats"/>
    <n v="785476000"/>
  </r>
  <r>
    <x v="194"/>
    <x v="1"/>
    <d v="2014-10-26T00:00:00"/>
    <n v="9316256000"/>
    <n v="7751273000"/>
    <n v="650948000"/>
    <n v="0"/>
    <n v="0"/>
    <x v="4"/>
    <s v="Packaged Foods &amp; Meats"/>
    <n v="914035000"/>
  </r>
  <r>
    <x v="194"/>
    <x v="2"/>
    <d v="2015-10-31T00:00:00"/>
    <n v="9263863000"/>
    <n v="7455282000"/>
    <n v="743611000"/>
    <n v="0"/>
    <n v="0"/>
    <x v="4"/>
    <s v="Packaged Foods &amp; Meats"/>
    <n v="1064970000"/>
  </r>
  <r>
    <x v="194"/>
    <x v="3"/>
    <d v="2016-10-30T00:00:00"/>
    <n v="9523224000"/>
    <n v="7365049000"/>
    <n v="871974000"/>
    <n v="0"/>
    <n v="0"/>
    <x v="4"/>
    <s v="Packaged Foods &amp; Meats"/>
    <n v="1286201000"/>
  </r>
  <r>
    <x v="195"/>
    <x v="0"/>
    <d v="2013-06-28T00:00:00"/>
    <n v="5112000000"/>
    <n v="3385000000"/>
    <n v="914000000"/>
    <n v="0"/>
    <n v="0"/>
    <x v="2"/>
    <s v="Telecommunications Equipment"/>
    <n v="813000000"/>
  </r>
  <r>
    <x v="195"/>
    <x v="1"/>
    <d v="2014-06-27T00:00:00"/>
    <n v="5012000000"/>
    <n v="3310000000"/>
    <n v="820000000"/>
    <n v="0"/>
    <n v="0"/>
    <x v="2"/>
    <s v="Telecommunications Equipment"/>
    <n v="882000000"/>
  </r>
  <r>
    <x v="195"/>
    <x v="2"/>
    <d v="2015-07-03T00:00:00"/>
    <n v="5083000000"/>
    <n v="3348000000"/>
    <n v="976000000"/>
    <n v="0"/>
    <n v="0"/>
    <x v="2"/>
    <s v="Telecommunications Equipment"/>
    <n v="759000000"/>
  </r>
  <r>
    <x v="195"/>
    <x v="3"/>
    <d v="2016-07-01T00:00:00"/>
    <n v="7467000000"/>
    <n v="5132000000"/>
    <n v="1186000000"/>
    <n v="0"/>
    <n v="0"/>
    <x v="2"/>
    <s v="Telecommunications Equipment"/>
    <n v="1149000000"/>
  </r>
  <r>
    <x v="196"/>
    <x v="0"/>
    <d v="2012-12-29T00:00:00"/>
    <n v="8939967000"/>
    <n v="6432454000"/>
    <n v="1873360000"/>
    <n v="0"/>
    <n v="0"/>
    <x v="3"/>
    <s v="Health Care Distributors"/>
    <n v="634153000"/>
  </r>
  <r>
    <x v="196"/>
    <x v="1"/>
    <d v="2013-12-28T00:00:00"/>
    <n v="9560647000"/>
    <n v="6904633000"/>
    <n v="1978960000"/>
    <n v="0"/>
    <n v="0"/>
    <x v="3"/>
    <s v="Health Care Distributors"/>
    <n v="677054000"/>
  </r>
  <r>
    <x v="196"/>
    <x v="2"/>
    <d v="2014-12-27T00:00:00"/>
    <n v="10371390000"/>
    <n v="7460075000"/>
    <n v="2196173000"/>
    <n v="0"/>
    <n v="0"/>
    <x v="3"/>
    <s v="Health Care Distributors"/>
    <n v="715142000"/>
  </r>
  <r>
    <x v="196"/>
    <x v="3"/>
    <d v="2015-12-26T00:00:00"/>
    <n v="10629719000"/>
    <n v="7617460000"/>
    <n v="2243356000"/>
    <n v="0"/>
    <n v="0"/>
    <x v="3"/>
    <s v="Health Care Distributors"/>
    <n v="768903000"/>
  </r>
  <r>
    <x v="197"/>
    <x v="0"/>
    <d v="2012-12-31T00:00:00"/>
    <n v="5059000000"/>
    <n v="1885000000"/>
    <n v="2101000000"/>
    <n v="0"/>
    <n v="722000000"/>
    <x v="7"/>
    <s v="REITs"/>
    <n v="351000000"/>
  </r>
  <r>
    <x v="197"/>
    <x v="1"/>
    <d v="2013-12-31T00:00:00"/>
    <n v="5166000000"/>
    <n v="1989000000"/>
    <n v="1968000000"/>
    <n v="0"/>
    <n v="697000000"/>
    <x v="7"/>
    <s v="REITs"/>
    <n v="512000000"/>
  </r>
  <r>
    <x v="197"/>
    <x v="2"/>
    <d v="2014-12-31T00:00:00"/>
    <n v="5354000000"/>
    <n v="2033000000"/>
    <n v="1920000000"/>
    <n v="0"/>
    <n v="701000000"/>
    <x v="7"/>
    <s v="REITs"/>
    <n v="700000000"/>
  </r>
  <r>
    <x v="197"/>
    <x v="3"/>
    <d v="2015-12-31T00:00:00"/>
    <n v="5387000000"/>
    <n v="2012000000"/>
    <n v="2011000000"/>
    <n v="0"/>
    <n v="716000000"/>
    <x v="7"/>
    <s v="REITs"/>
    <n v="648000000"/>
  </r>
  <r>
    <x v="198"/>
    <x v="0"/>
    <d v="2012-12-31T00:00:00"/>
    <n v="6644252000"/>
    <n v="3784370000"/>
    <n v="1703796000"/>
    <n v="0"/>
    <n v="0"/>
    <x v="4"/>
    <s v="Packaged Foods &amp; Meats"/>
    <n v="1156086000"/>
  </r>
  <r>
    <x v="198"/>
    <x v="1"/>
    <d v="2013-12-31T00:00:00"/>
    <n v="7146079000"/>
    <n v="3865231000"/>
    <n v="1924132000"/>
    <n v="0"/>
    <n v="0"/>
    <x v="4"/>
    <s v="Packaged Foods &amp; Meats"/>
    <n v="1356716000"/>
  </r>
  <r>
    <x v="198"/>
    <x v="2"/>
    <d v="2014-12-31T00:00:00"/>
    <n v="7421768000"/>
    <n v="4085602000"/>
    <n v="1898284000"/>
    <n v="0"/>
    <n v="0"/>
    <x v="4"/>
    <s v="Packaged Foods &amp; Meats"/>
    <n v="1437882000"/>
  </r>
  <r>
    <x v="198"/>
    <x v="3"/>
    <d v="2015-12-31T00:00:00"/>
    <n v="7386626000"/>
    <n v="4003951000"/>
    <n v="1969308000"/>
    <n v="0"/>
    <n v="0"/>
    <x v="4"/>
    <s v="Packaged Foods &amp; Meats"/>
    <n v="1413367000"/>
  </r>
  <r>
    <x v="199"/>
    <x v="0"/>
    <d v="2013-12-31T00:00:00"/>
    <n v="41313000000"/>
    <n v="32564000000"/>
    <n v="0"/>
    <n v="0"/>
    <n v="6688000000"/>
    <x v="3"/>
    <s v="Managed Health Care"/>
    <n v="2061000000"/>
  </r>
  <r>
    <x v="199"/>
    <x v="1"/>
    <d v="2014-12-31T00:00:00"/>
    <n v="48500000000"/>
    <n v="38166000000"/>
    <n v="0"/>
    <n v="0"/>
    <n v="7972000000"/>
    <x v="3"/>
    <s v="Managed Health Care"/>
    <n v="2362000000"/>
  </r>
  <r>
    <x v="199"/>
    <x v="2"/>
    <d v="2015-12-31T00:00:00"/>
    <n v="54289000000"/>
    <n v="44269000000"/>
    <n v="0"/>
    <n v="0"/>
    <n v="7673000000"/>
    <x v="3"/>
    <s v="Managed Health Care"/>
    <n v="2347000000"/>
  </r>
  <r>
    <x v="199"/>
    <x v="3"/>
    <d v="2016-12-31T00:00:00"/>
    <n v="54379000000"/>
    <n v="45007000000"/>
    <n v="0"/>
    <n v="0"/>
    <n v="7631000000"/>
    <x v="3"/>
    <s v="Managed Health Care"/>
    <n v="1741000000"/>
  </r>
  <r>
    <x v="200"/>
    <x v="0"/>
    <d v="2012-12-31T00:00:00"/>
    <n v="102874000000"/>
    <n v="52513000000"/>
    <n v="22389000000"/>
    <n v="5816000000"/>
    <n v="0"/>
    <x v="2"/>
    <s v="IT Consulting &amp; Other Services"/>
    <n v="22156000000"/>
  </r>
  <r>
    <x v="200"/>
    <x v="1"/>
    <d v="2013-12-31T00:00:00"/>
    <n v="98367000000"/>
    <n v="49683000000"/>
    <n v="22629000000"/>
    <n v="5743000000"/>
    <n v="0"/>
    <x v="2"/>
    <s v="IT Consulting &amp; Other Services"/>
    <n v="20312000000"/>
  </r>
  <r>
    <x v="200"/>
    <x v="2"/>
    <d v="2014-12-31T00:00:00"/>
    <n v="92793000000"/>
    <n v="46386000000"/>
    <n v="22438000000"/>
    <n v="5437000000"/>
    <n v="0"/>
    <x v="2"/>
    <s v="IT Consulting &amp; Other Services"/>
    <n v="18532000000"/>
  </r>
  <r>
    <x v="200"/>
    <x v="3"/>
    <d v="2015-12-31T00:00:00"/>
    <n v="81741000000"/>
    <n v="41057000000"/>
    <n v="19748000000"/>
    <n v="5247000000"/>
    <n v="0"/>
    <x v="2"/>
    <s v="IT Consulting &amp; Other Services"/>
    <n v="15689000000"/>
  </r>
  <r>
    <x v="201"/>
    <x v="0"/>
    <d v="2012-12-31T00:00:00"/>
    <n v="1293338000"/>
    <n v="594190000"/>
    <n v="354571000"/>
    <n v="82014000"/>
    <n v="0"/>
    <x v="3"/>
    <s v="Health Care Equipment"/>
    <n v="262563000"/>
  </r>
  <r>
    <x v="201"/>
    <x v="1"/>
    <d v="2013-12-31T00:00:00"/>
    <n v="1377058000"/>
    <n v="620940000"/>
    <n v="401353000"/>
    <n v="88003000"/>
    <n v="0"/>
    <x v="3"/>
    <s v="Health Care Equipment"/>
    <n v="266762000"/>
  </r>
  <r>
    <x v="201"/>
    <x v="2"/>
    <d v="2014-12-31T00:00:00"/>
    <n v="1485807000"/>
    <n v="669691000"/>
    <n v="457598000"/>
    <n v="98263000"/>
    <n v="0"/>
    <x v="3"/>
    <s v="Health Care Equipment"/>
    <n v="260255000"/>
  </r>
  <r>
    <x v="201"/>
    <x v="3"/>
    <d v="2015-12-31T00:00:00"/>
    <n v="1601892000"/>
    <n v="711622000"/>
    <n v="482465000"/>
    <n v="99681000"/>
    <n v="0"/>
    <x v="3"/>
    <s v="Health Care Equipment"/>
    <n v="308124000"/>
  </r>
  <r>
    <x v="202"/>
    <x v="0"/>
    <d v="2012-12-31T00:00:00"/>
    <n v="2821446000"/>
    <n v="1645912000"/>
    <n v="453535000"/>
    <n v="233713000"/>
    <n v="0"/>
    <x v="8"/>
    <s v="Specialty Chemicals"/>
    <n v="488286000"/>
  </r>
  <r>
    <x v="202"/>
    <x v="1"/>
    <d v="2013-12-31T00:00:00"/>
    <n v="2952896000"/>
    <n v="1668691000"/>
    <n v="505877000"/>
    <n v="259838000"/>
    <n v="0"/>
    <x v="8"/>
    <s v="Specialty Chemicals"/>
    <n v="518490000"/>
  </r>
  <r>
    <x v="202"/>
    <x v="2"/>
    <d v="2014-12-31T00:00:00"/>
    <n v="3088533000"/>
    <n v="1726383000"/>
    <n v="514891000"/>
    <n v="253640000"/>
    <n v="0"/>
    <x v="8"/>
    <s v="Specialty Chemicals"/>
    <n v="593619000"/>
  </r>
  <r>
    <x v="202"/>
    <x v="3"/>
    <d v="2015-12-31T00:00:00"/>
    <n v="3023189000"/>
    <n v="1671590000"/>
    <n v="509557000"/>
    <n v="246101000"/>
    <n v="0"/>
    <x v="8"/>
    <s v="Specialty Chemicals"/>
    <n v="595941000"/>
  </r>
  <r>
    <x v="203"/>
    <x v="0"/>
    <d v="2013-12-29T00:00:00"/>
    <n v="1421178000"/>
    <n v="509291000"/>
    <n v="397285000"/>
    <n v="276743000"/>
    <n v="0"/>
    <x v="3"/>
    <s v="Life Sciences Tools &amp; Services"/>
    <n v="237859000"/>
  </r>
  <r>
    <x v="203"/>
    <x v="1"/>
    <d v="2014-12-28T00:00:00"/>
    <n v="1861358000"/>
    <n v="563648000"/>
    <n v="471921000"/>
    <n v="388055000"/>
    <n v="0"/>
    <x v="3"/>
    <s v="Life Sciences Tools &amp; Services"/>
    <n v="437734000"/>
  </r>
  <r>
    <x v="203"/>
    <x v="2"/>
    <d v="2016-01-03T00:00:00"/>
    <n v="2219762000"/>
    <n v="670472000"/>
    <n v="522046000"/>
    <n v="401527000"/>
    <n v="0"/>
    <x v="3"/>
    <s v="Life Sciences Tools &amp; Services"/>
    <n v="625717000"/>
  </r>
  <r>
    <x v="203"/>
    <x v="3"/>
    <d v="2017-01-01T00:00:00"/>
    <n v="2398373000"/>
    <n v="731925000"/>
    <n v="584491000"/>
    <n v="504415000"/>
    <n v="0"/>
    <x v="3"/>
    <s v="Life Sciences Tools &amp; Services"/>
    <n v="577542000"/>
  </r>
  <r>
    <x v="204"/>
    <x v="0"/>
    <d v="2013-12-28T00:00:00"/>
    <n v="52708000000"/>
    <n v="21187000000"/>
    <n v="8088000000"/>
    <n v="10611000000"/>
    <n v="291000000"/>
    <x v="2"/>
    <s v="Semiconductors"/>
    <n v="12531000000"/>
  </r>
  <r>
    <x v="204"/>
    <x v="1"/>
    <d v="2014-12-27T00:00:00"/>
    <n v="55870000000"/>
    <n v="20261000000"/>
    <n v="8136000000"/>
    <n v="11537000000"/>
    <n v="294000000"/>
    <x v="2"/>
    <s v="Semiconductors"/>
    <n v="15642000000"/>
  </r>
  <r>
    <x v="204"/>
    <x v="2"/>
    <d v="2015-12-26T00:00:00"/>
    <n v="55355000000"/>
    <n v="20676000000"/>
    <n v="7930000000"/>
    <n v="12128000000"/>
    <n v="265000000"/>
    <x v="2"/>
    <s v="Semiconductors"/>
    <n v="14356000000"/>
  </r>
  <r>
    <x v="204"/>
    <x v="3"/>
    <d v="2016-12-31T00:00:00"/>
    <n v="59387000000"/>
    <n v="23196000000"/>
    <n v="8397000000"/>
    <n v="12740000000"/>
    <n v="294000000"/>
    <x v="2"/>
    <s v="Semiconductors"/>
    <n v="14760000000"/>
  </r>
  <r>
    <x v="205"/>
    <x v="0"/>
    <d v="2013-07-31T00:00:00"/>
    <n v="3946000000"/>
    <n v="527000000"/>
    <n v="1534000000"/>
    <n v="647000000"/>
    <n v="30000000"/>
    <x v="2"/>
    <s v="Internet Software &amp; Services"/>
    <n v="1208000000"/>
  </r>
  <r>
    <x v="205"/>
    <x v="1"/>
    <d v="2014-07-31T00:00:00"/>
    <n v="4243000000"/>
    <n v="603000000"/>
    <n v="1601000000"/>
    <n v="714000000"/>
    <n v="25000000"/>
    <x v="2"/>
    <s v="Internet Software &amp; Services"/>
    <n v="1300000000"/>
  </r>
  <r>
    <x v="205"/>
    <x v="2"/>
    <d v="2015-07-31T00:00:00"/>
    <n v="4192000000"/>
    <n v="695000000"/>
    <n v="1771000000"/>
    <n v="798000000"/>
    <n v="42000000"/>
    <x v="2"/>
    <s v="Internet Software &amp; Services"/>
    <n v="886000000"/>
  </r>
  <r>
    <x v="205"/>
    <x v="3"/>
    <d v="2016-07-31T00:00:00"/>
    <n v="4694000000"/>
    <n v="730000000"/>
    <n v="1807000000"/>
    <n v="881000000"/>
    <n v="34000000"/>
    <x v="2"/>
    <s v="Internet Software &amp; Services"/>
    <n v="1242000000"/>
  </r>
  <r>
    <x v="206"/>
    <x v="0"/>
    <d v="2012-12-31T00:00:00"/>
    <n v="21852000000"/>
    <n v="15287000000"/>
    <n v="3303000000"/>
    <n v="0"/>
    <n v="1473000000"/>
    <x v="8"/>
    <s v="Paper Packaging"/>
    <n v="1789000000"/>
  </r>
  <r>
    <x v="206"/>
    <x v="1"/>
    <d v="2013-12-31T00:00:00"/>
    <n v="23483000000"/>
    <n v="16282000000"/>
    <n v="3557000000"/>
    <n v="0"/>
    <n v="1531000000"/>
    <x v="8"/>
    <s v="Paper Packaging"/>
    <n v="2113000000"/>
  </r>
  <r>
    <x v="206"/>
    <x v="2"/>
    <d v="2014-12-31T00:00:00"/>
    <n v="23617000000"/>
    <n v="16254000000"/>
    <n v="3494000000"/>
    <n v="0"/>
    <n v="1406000000"/>
    <x v="8"/>
    <s v="Paper Packaging"/>
    <n v="2463000000"/>
  </r>
  <r>
    <x v="206"/>
    <x v="3"/>
    <d v="2015-12-31T00:00:00"/>
    <n v="22365000000"/>
    <n v="15468000000"/>
    <n v="3219000000"/>
    <n v="0"/>
    <n v="1294000000"/>
    <x v="8"/>
    <s v="Paper Packaging"/>
    <n v="2384000000"/>
  </r>
  <r>
    <x v="207"/>
    <x v="0"/>
    <d v="2012-12-31T00:00:00"/>
    <n v="6956200000"/>
    <n v="0"/>
    <n v="6279100000"/>
    <n v="0"/>
    <n v="0"/>
    <x v="1"/>
    <s v="Advertising"/>
    <n v="677100000"/>
  </r>
  <r>
    <x v="207"/>
    <x v="1"/>
    <d v="2013-12-31T00:00:00"/>
    <n v="7122300000"/>
    <n v="0"/>
    <n v="6463400000"/>
    <n v="0"/>
    <n v="0"/>
    <x v="1"/>
    <s v="Advertising"/>
    <n v="658900000"/>
  </r>
  <r>
    <x v="207"/>
    <x v="2"/>
    <d v="2014-12-31T00:00:00"/>
    <n v="7537100000"/>
    <n v="0"/>
    <n v="6748500000"/>
    <n v="0"/>
    <n v="0"/>
    <x v="1"/>
    <s v="Advertising"/>
    <n v="788600000"/>
  </r>
  <r>
    <x v="207"/>
    <x v="3"/>
    <d v="2015-12-31T00:00:00"/>
    <n v="7613800000"/>
    <n v="0"/>
    <n v="6742700000"/>
    <n v="0"/>
    <n v="0"/>
    <x v="1"/>
    <s v="Advertising"/>
    <n v="871100000"/>
  </r>
  <r>
    <x v="208"/>
    <x v="0"/>
    <d v="2012-12-31T00:00:00"/>
    <n v="3003955000"/>
    <n v="1277113000"/>
    <n v="850371000"/>
    <n v="0"/>
    <n v="316344000"/>
    <x v="7"/>
    <s v="REITs"/>
    <n v="560127000"/>
  </r>
  <r>
    <x v="208"/>
    <x v="1"/>
    <d v="2013-12-31T00:00:00"/>
    <n v="3024623000"/>
    <n v="1288878000"/>
    <n v="924031000"/>
    <n v="0"/>
    <n v="322037000"/>
    <x v="7"/>
    <s v="REITs"/>
    <n v="489677000"/>
  </r>
  <r>
    <x v="208"/>
    <x v="2"/>
    <d v="2014-12-31T00:00:00"/>
    <n v="3117693000"/>
    <n v="1344636000"/>
    <n v="869572000"/>
    <n v="0"/>
    <n v="353143000"/>
    <x v="7"/>
    <s v="REITs"/>
    <n v="550342000"/>
  </r>
  <r>
    <x v="208"/>
    <x v="3"/>
    <d v="2015-12-31T00:00:00"/>
    <n v="3007976000"/>
    <n v="1290025000"/>
    <n v="844960000"/>
    <n v="0"/>
    <n v="345464000"/>
    <x v="7"/>
    <s v="REITs"/>
    <n v="527527000"/>
  </r>
  <r>
    <x v="209"/>
    <x v="0"/>
    <d v="2013-12-31T00:00:00"/>
    <n v="2265100000"/>
    <n v="670900000"/>
    <n v="574000000"/>
    <n v="167700000"/>
    <n v="0"/>
    <x v="3"/>
    <s v="Health Care Equipment"/>
    <n v="852500000"/>
  </r>
  <r>
    <x v="209"/>
    <x v="1"/>
    <d v="2014-12-31T00:00:00"/>
    <n v="2131700000"/>
    <n v="717900000"/>
    <n v="691000000"/>
    <n v="178000000"/>
    <n v="0"/>
    <x v="3"/>
    <s v="Health Care Equipment"/>
    <n v="544800000"/>
  </r>
  <r>
    <x v="209"/>
    <x v="2"/>
    <d v="2015-12-31T00:00:00"/>
    <n v="2384400000"/>
    <n v="806500000"/>
    <n v="640500000"/>
    <n v="197400000"/>
    <n v="0"/>
    <x v="3"/>
    <s v="Health Care Equipment"/>
    <n v="740000000"/>
  </r>
  <r>
    <x v="209"/>
    <x v="3"/>
    <d v="2016-12-31T00:00:00"/>
    <n v="2704400000"/>
    <n v="814300000"/>
    <n v="705300000"/>
    <n v="239600000"/>
    <n v="0"/>
    <x v="3"/>
    <s v="Health Care Equipment"/>
    <n v="945200000"/>
  </r>
  <r>
    <x v="210"/>
    <x v="0"/>
    <d v="2013-12-31T00:00:00"/>
    <n v="14135000000"/>
    <n v="8554000000"/>
    <n v="2815000000"/>
    <n v="0"/>
    <n v="250000000"/>
    <x v="0"/>
    <s v="Industrial Machinery"/>
    <n v="2516000000"/>
  </r>
  <r>
    <x v="210"/>
    <x v="1"/>
    <d v="2014-12-31T00:00:00"/>
    <n v="14484000000"/>
    <n v="8673000000"/>
    <n v="2678000000"/>
    <n v="0"/>
    <n v="245000000"/>
    <x v="0"/>
    <s v="Industrial Machinery"/>
    <n v="2888000000"/>
  </r>
  <r>
    <x v="210"/>
    <x v="2"/>
    <d v="2015-12-31T00:00:00"/>
    <n v="13405000000"/>
    <n v="7888000000"/>
    <n v="2417000000"/>
    <n v="0"/>
    <n v="233000000"/>
    <x v="0"/>
    <s v="Industrial Machinery"/>
    <n v="2867000000"/>
  </r>
  <r>
    <x v="210"/>
    <x v="3"/>
    <d v="2016-12-31T00:00:00"/>
    <n v="13599000000"/>
    <n v="7896000000"/>
    <n v="2415000000"/>
    <n v="0"/>
    <n v="224000000"/>
    <x v="0"/>
    <s v="Industrial Machinery"/>
    <n v="3064000000"/>
  </r>
  <r>
    <x v="211"/>
    <x v="0"/>
    <d v="2012-12-31T00:00:00"/>
    <n v="4050400000"/>
    <n v="0"/>
    <n v="3207800000"/>
    <n v="0"/>
    <n v="0"/>
    <x v="6"/>
    <s v="Asset Management &amp; Custody Banks"/>
    <n v="842600000"/>
  </r>
  <r>
    <x v="211"/>
    <x v="1"/>
    <d v="2013-12-31T00:00:00"/>
    <n v="4644600000"/>
    <n v="0"/>
    <n v="3524400000"/>
    <n v="0"/>
    <n v="0"/>
    <x v="6"/>
    <s v="Asset Management &amp; Custody Banks"/>
    <n v="1120200000"/>
  </r>
  <r>
    <x v="211"/>
    <x v="2"/>
    <d v="2014-12-31T00:00:00"/>
    <n v="5147100000"/>
    <n v="0"/>
    <n v="3870200000"/>
    <n v="0"/>
    <n v="0"/>
    <x v="6"/>
    <s v="Asset Management &amp; Custody Banks"/>
    <n v="1276900000"/>
  </r>
  <r>
    <x v="211"/>
    <x v="3"/>
    <d v="2015-12-31T00:00:00"/>
    <n v="5122900000"/>
    <n v="0"/>
    <n v="3764500000"/>
    <n v="0"/>
    <n v="0"/>
    <x v="6"/>
    <s v="Asset Management &amp; Custody Banks"/>
    <n v="1358400000"/>
  </r>
  <r>
    <x v="212"/>
    <x v="0"/>
    <d v="2012-12-31T00:00:00"/>
    <n v="5054980000"/>
    <n v="3230857000"/>
    <n v="1064757000"/>
    <n v="0"/>
    <n v="229166000"/>
    <x v="0"/>
    <s v="Trucking"/>
    <n v="530200000"/>
  </r>
  <r>
    <x v="212"/>
    <x v="1"/>
    <d v="2013-12-31T00:00:00"/>
    <n v="5584571000"/>
    <n v="3570801000"/>
    <n v="1183682000"/>
    <n v="0"/>
    <n v="253380000"/>
    <x v="0"/>
    <s v="Trucking"/>
    <n v="576708000"/>
  </r>
  <r>
    <x v="212"/>
    <x v="2"/>
    <d v="2014-12-31T00:00:00"/>
    <n v="6165441000"/>
    <n v="3898403000"/>
    <n v="1341000000"/>
    <n v="0"/>
    <n v="294496000"/>
    <x v="0"/>
    <s v="Trucking"/>
    <n v="631542000"/>
  </r>
  <r>
    <x v="212"/>
    <x v="3"/>
    <d v="2015-12-31T00:00:00"/>
    <n v="6187646000"/>
    <n v="3665578000"/>
    <n v="1466761000"/>
    <n v="0"/>
    <n v="339613000"/>
    <x v="0"/>
    <s v="Trucking"/>
    <n v="715694000"/>
  </r>
  <r>
    <x v="213"/>
    <x v="0"/>
    <d v="2013-09-27T00:00:00"/>
    <n v="11818376000"/>
    <n v="9976057000"/>
    <n v="1173340000"/>
    <n v="0"/>
    <n v="0"/>
    <x v="0"/>
    <s v="Industrial Conglomerates"/>
    <n v="668979000"/>
  </r>
  <r>
    <x v="213"/>
    <x v="1"/>
    <d v="2014-09-26T00:00:00"/>
    <n v="12695157000"/>
    <n v="10621373000"/>
    <n v="1545716000"/>
    <n v="0"/>
    <n v="0"/>
    <x v="0"/>
    <s v="Industrial Conglomerates"/>
    <n v="528068000"/>
  </r>
  <r>
    <x v="213"/>
    <x v="2"/>
    <d v="2015-10-02T00:00:00"/>
    <n v="12114832000"/>
    <n v="10146494000"/>
    <n v="1522811000"/>
    <n v="0"/>
    <n v="0"/>
    <x v="0"/>
    <s v="Industrial Conglomerates"/>
    <n v="445527000"/>
  </r>
  <r>
    <x v="213"/>
    <x v="3"/>
    <d v="2016-09-30T00:00:00"/>
    <n v="10964157000"/>
    <n v="9196326000"/>
    <n v="1429233000"/>
    <n v="0"/>
    <n v="0"/>
    <x v="0"/>
    <s v="Industrial Conglomerates"/>
    <n v="338598000"/>
  </r>
  <r>
    <x v="214"/>
    <x v="0"/>
    <d v="2012-12-31T00:00:00"/>
    <n v="4365400000"/>
    <n v="1656600000"/>
    <n v="1252300000"/>
    <n v="1101600000"/>
    <n v="0"/>
    <x v="2"/>
    <s v="Networking Equipment"/>
    <n v="354900000"/>
  </r>
  <r>
    <x v="214"/>
    <x v="1"/>
    <d v="2013-12-31T00:00:00"/>
    <n v="4669100000"/>
    <n v="1727700000"/>
    <n v="1293200000"/>
    <n v="1043200000"/>
    <n v="0"/>
    <x v="2"/>
    <s v="Networking Equipment"/>
    <n v="605000000"/>
  </r>
  <r>
    <x v="214"/>
    <x v="2"/>
    <d v="2014-12-31T00:00:00"/>
    <n v="4627100000"/>
    <n v="1768900000"/>
    <n v="1254700000"/>
    <n v="1006200000"/>
    <n v="0"/>
    <x v="2"/>
    <s v="Networking Equipment"/>
    <n v="597300000"/>
  </r>
  <r>
    <x v="214"/>
    <x v="3"/>
    <d v="2015-12-31T00:00:00"/>
    <n v="4857800000"/>
    <n v="1779200000"/>
    <n v="1172700000"/>
    <n v="994500000"/>
    <n v="0"/>
    <x v="2"/>
    <s v="Networking Equipment"/>
    <n v="911400000"/>
  </r>
  <r>
    <x v="215"/>
    <x v="0"/>
    <d v="2012-12-31T00:00:00"/>
    <n v="93646000000"/>
    <n v="0"/>
    <n v="64729000000"/>
    <n v="0"/>
    <n v="3385000000"/>
    <x v="6"/>
    <s v="Banks"/>
    <n v="25532000000"/>
  </r>
  <r>
    <x v="215"/>
    <x v="1"/>
    <d v="2013-12-31T00:00:00"/>
    <n v="97142000000"/>
    <n v="0"/>
    <n v="70467000000"/>
    <n v="0"/>
    <n v="225000000"/>
    <x v="6"/>
    <s v="Banks"/>
    <n v="26450000000"/>
  </r>
  <r>
    <x v="215"/>
    <x v="2"/>
    <d v="2014-12-31T00:00:00"/>
    <n v="91973000000"/>
    <n v="0"/>
    <n v="61274000000"/>
    <n v="0"/>
    <n v="3139000000"/>
    <x v="6"/>
    <s v="Banks"/>
    <n v="27560000000"/>
  </r>
  <r>
    <x v="215"/>
    <x v="3"/>
    <d v="2015-12-31T00:00:00"/>
    <n v="89716000000"/>
    <n v="0"/>
    <n v="59014000000"/>
    <n v="0"/>
    <n v="3827000000"/>
    <x v="6"/>
    <s v="Banks"/>
    <n v="26875000000"/>
  </r>
  <r>
    <x v="216"/>
    <x v="0"/>
    <d v="2013-02-02T00:00:00"/>
    <n v="12134000000"/>
    <n v="7432000000"/>
    <n v="3357000000"/>
    <n v="0"/>
    <n v="0"/>
    <x v="1"/>
    <s v="Department Stores"/>
    <n v="1345000000"/>
  </r>
  <r>
    <x v="216"/>
    <x v="1"/>
    <d v="2014-02-01T00:00:00"/>
    <n v="12540000000"/>
    <n v="7737000000"/>
    <n v="3453000000"/>
    <n v="0"/>
    <n v="0"/>
    <x v="1"/>
    <s v="Department Stores"/>
    <n v="1350000000"/>
  </r>
  <r>
    <x v="216"/>
    <x v="2"/>
    <d v="2015-01-31T00:00:00"/>
    <n v="13506000000"/>
    <n v="8406000000"/>
    <n v="3777000000"/>
    <n v="0"/>
    <n v="0"/>
    <x v="1"/>
    <s v="Department Stores"/>
    <n v="1323000000"/>
  </r>
  <r>
    <x v="216"/>
    <x v="3"/>
    <d v="2016-01-30T00:00:00"/>
    <n v="14437000000"/>
    <n v="9168000000"/>
    <n v="4168000000"/>
    <n v="0"/>
    <n v="0"/>
    <x v="1"/>
    <s v="Department Stores"/>
    <n v="1101000000"/>
  </r>
  <r>
    <x v="217"/>
    <x v="0"/>
    <d v="2012-12-29T00:00:00"/>
    <n v="14197000000"/>
    <n v="8763000000"/>
    <n v="3872000000"/>
    <n v="0"/>
    <n v="0"/>
    <x v="4"/>
    <s v="Packaged Foods &amp; Meats"/>
    <n v="1562000000"/>
  </r>
  <r>
    <x v="217"/>
    <x v="1"/>
    <d v="2013-12-28T00:00:00"/>
    <n v="14792000000"/>
    <n v="8689000000"/>
    <n v="3266000000"/>
    <n v="0"/>
    <n v="0"/>
    <x v="4"/>
    <s v="Packaged Foods &amp; Meats"/>
    <n v="2837000000"/>
  </r>
  <r>
    <x v="217"/>
    <x v="2"/>
    <d v="2015-01-03T00:00:00"/>
    <n v="14580000000"/>
    <n v="9517000000"/>
    <n v="4039000000"/>
    <n v="0"/>
    <n v="0"/>
    <x v="4"/>
    <s v="Packaged Foods &amp; Meats"/>
    <n v="1024000000"/>
  </r>
  <r>
    <x v="217"/>
    <x v="3"/>
    <d v="2016-01-02T00:00:00"/>
    <n v="13525000000"/>
    <n v="8844000000"/>
    <n v="3590000000"/>
    <n v="0"/>
    <n v="0"/>
    <x v="4"/>
    <s v="Packaged Foods &amp; Meats"/>
    <n v="1091000000"/>
  </r>
  <r>
    <x v="218"/>
    <x v="0"/>
    <d v="2013-09-30T00:00:00"/>
    <n v="1287577000"/>
    <n v="1073447000"/>
    <n v="174085000"/>
    <n v="0"/>
    <n v="12784000"/>
    <x v="6"/>
    <s v="Banks"/>
    <n v="27261000"/>
  </r>
  <r>
    <x v="218"/>
    <x v="1"/>
    <d v="2014-09-30T00:00:00"/>
    <n v="1463767000"/>
    <n v="1200308000"/>
    <n v="194491000"/>
    <n v="0"/>
    <n v="13279000"/>
    <x v="6"/>
    <s v="Banks"/>
    <n v="55689000"/>
  </r>
  <r>
    <x v="218"/>
    <x v="2"/>
    <d v="2015-09-30T00:00:00"/>
    <n v="1627413000"/>
    <n v="1354969000"/>
    <n v="207519000"/>
    <n v="0"/>
    <n v="13338000"/>
    <x v="6"/>
    <s v="Banks"/>
    <n v="51587000"/>
  </r>
  <r>
    <x v="218"/>
    <x v="3"/>
    <d v="2016-09-30T00:00:00"/>
    <n v="1822114000"/>
    <n v="1524907000"/>
    <n v="224088000"/>
    <n v="0"/>
    <n v="13794000"/>
    <x v="6"/>
    <s v="Banks"/>
    <n v="59325000"/>
  </r>
  <r>
    <x v="219"/>
    <x v="0"/>
    <d v="2012-12-31T00:00:00"/>
    <n v="793373000"/>
    <n v="206974000"/>
    <n v="123524000"/>
    <n v="0"/>
    <n v="214827000"/>
    <x v="7"/>
    <s v="REITs"/>
    <n v="248048000"/>
  </r>
  <r>
    <x v="219"/>
    <x v="1"/>
    <d v="2013-12-31T00:00:00"/>
    <n v="861527000"/>
    <n v="221498000"/>
    <n v="127470000"/>
    <n v="0"/>
    <n v="224713000"/>
    <x v="7"/>
    <s v="REITs"/>
    <n v="287846000"/>
  </r>
  <r>
    <x v="219"/>
    <x v="2"/>
    <d v="2014-12-31T00:00:00"/>
    <n v="993897000"/>
    <n v="258617000"/>
    <n v="122201000"/>
    <n v="0"/>
    <n v="258074000"/>
    <x v="7"/>
    <s v="REITs"/>
    <n v="355005000"/>
  </r>
  <r>
    <x v="219"/>
    <x v="3"/>
    <d v="2015-12-31T00:00:00"/>
    <n v="1166769000"/>
    <n v="304477000"/>
    <n v="122735000"/>
    <n v="0"/>
    <n v="344527000"/>
    <x v="7"/>
    <s v="REITs"/>
    <n v="395030000"/>
  </r>
  <r>
    <x v="220"/>
    <x v="0"/>
    <d v="2013-06-30T00:00:00"/>
    <n v="2842781000"/>
    <n v="1237452000"/>
    <n v="387812000"/>
    <n v="487832000"/>
    <n v="0"/>
    <x v="2"/>
    <s v="Semiconductor Equipment"/>
    <n v="729685000"/>
  </r>
  <r>
    <x v="220"/>
    <x v="1"/>
    <d v="2014-06-30T00:00:00"/>
    <n v="2929408000"/>
    <n v="1232962000"/>
    <n v="384907000"/>
    <n v="539469000"/>
    <n v="0"/>
    <x v="2"/>
    <s v="Semiconductor Equipment"/>
    <n v="772070000"/>
  </r>
  <r>
    <x v="220"/>
    <x v="2"/>
    <d v="2015-06-30T00:00:00"/>
    <n v="2814049000"/>
    <n v="1215229000"/>
    <n v="406864000"/>
    <n v="530616000"/>
    <n v="0"/>
    <x v="2"/>
    <s v="Semiconductor Equipment"/>
    <n v="661340000"/>
  </r>
  <r>
    <x v="220"/>
    <x v="3"/>
    <d v="2016-06-30T00:00:00"/>
    <n v="2984493000"/>
    <n v="1163391000"/>
    <n v="379399000"/>
    <n v="481258000"/>
    <n v="0"/>
    <x v="2"/>
    <s v="Semiconductor Equipment"/>
    <n v="960445000"/>
  </r>
  <r>
    <x v="221"/>
    <x v="0"/>
    <d v="2013-12-31T00:00:00"/>
    <n v="19561000000"/>
    <n v="12952000000"/>
    <n v="3706000000"/>
    <n v="0"/>
    <n v="0"/>
    <x v="4"/>
    <s v="Household Products"/>
    <n v="2903000000"/>
  </r>
  <r>
    <x v="221"/>
    <x v="1"/>
    <d v="2014-12-31T00:00:00"/>
    <n v="19724000000"/>
    <n v="13041000000"/>
    <n v="4162000000"/>
    <n v="0"/>
    <n v="0"/>
    <x v="4"/>
    <s v="Household Products"/>
    <n v="2521000000"/>
  </r>
  <r>
    <x v="221"/>
    <x v="2"/>
    <d v="2015-12-31T00:00:00"/>
    <n v="18591000000"/>
    <n v="11967000000"/>
    <n v="5011000000"/>
    <n v="0"/>
    <n v="0"/>
    <x v="4"/>
    <s v="Household Products"/>
    <n v="1613000000"/>
  </r>
  <r>
    <x v="221"/>
    <x v="3"/>
    <d v="2016-12-31T00:00:00"/>
    <n v="18202000000"/>
    <n v="11551000000"/>
    <n v="3334000000"/>
    <n v="0"/>
    <n v="0"/>
    <x v="4"/>
    <s v="Household Products"/>
    <n v="3317000000"/>
  </r>
  <r>
    <x v="222"/>
    <x v="0"/>
    <d v="2013-12-31T00:00:00"/>
    <n v="14070000000"/>
    <n v="7365000000"/>
    <n v="1007000000"/>
    <n v="0"/>
    <n v="1806000000"/>
    <x v="9"/>
    <s v="Oil &amp; Gas Refining &amp; Marketing &amp; Transportation"/>
    <n v="3892000000"/>
  </r>
  <r>
    <x v="222"/>
    <x v="1"/>
    <d v="2014-12-31T00:00:00"/>
    <n v="16226000000"/>
    <n v="8435000000"/>
    <n v="1029000000"/>
    <n v="0"/>
    <n v="2040000000"/>
    <x v="9"/>
    <s v="Oil &amp; Gas Refining &amp; Marketing &amp; Transportation"/>
    <n v="4722000000"/>
  </r>
  <r>
    <x v="222"/>
    <x v="2"/>
    <d v="2015-12-31T00:00:00"/>
    <n v="14403000000"/>
    <n v="6452000000"/>
    <n v="1126000000"/>
    <n v="0"/>
    <n v="2309000000"/>
    <x v="9"/>
    <s v="Oil &amp; Gas Refining &amp; Marketing &amp; Transportation"/>
    <n v="4516000000"/>
  </r>
  <r>
    <x v="222"/>
    <x v="3"/>
    <d v="2016-12-31T00:00:00"/>
    <n v="13058000000"/>
    <n v="5801000000"/>
    <n v="1089000000"/>
    <n v="0"/>
    <n v="2209000000"/>
    <x v="9"/>
    <s v="Oil &amp; Gas Refining &amp; Marketing &amp; Transportation"/>
    <n v="3959000000"/>
  </r>
  <r>
    <x v="223"/>
    <x v="0"/>
    <d v="2013-02-28T00:00:00"/>
    <n v="10962818000"/>
    <n v="9498456000"/>
    <n v="731767000"/>
    <n v="0"/>
    <n v="0"/>
    <x v="1"/>
    <s v="Specialty Stores"/>
    <n v="732595000"/>
  </r>
  <r>
    <x v="223"/>
    <x v="1"/>
    <d v="2014-02-28T00:00:00"/>
    <n v="12574299000"/>
    <n v="10925598000"/>
    <n v="819048000"/>
    <n v="0"/>
    <n v="0"/>
    <x v="1"/>
    <s v="Specialty Stores"/>
    <n v="829653000"/>
  </r>
  <r>
    <x v="223"/>
    <x v="2"/>
    <d v="2015-02-28T00:00:00"/>
    <n v="14268716000"/>
    <n v="12381189000"/>
    <n v="890431000"/>
    <n v="0"/>
    <n v="0"/>
    <x v="1"/>
    <s v="Specialty Stores"/>
    <n v="997096000"/>
  </r>
  <r>
    <x v="223"/>
    <x v="3"/>
    <d v="2016-02-29T00:00:00"/>
    <n v="15149675000"/>
    <n v="13130915000"/>
    <n v="959899000"/>
    <n v="0"/>
    <n v="0"/>
    <x v="1"/>
    <s v="Specialty Stores"/>
    <n v="1058861000"/>
  </r>
  <r>
    <x v="224"/>
    <x v="0"/>
    <d v="2012-12-31T00:00:00"/>
    <n v="48017000000"/>
    <n v="19053000000"/>
    <n v="18185000000"/>
    <n v="0"/>
    <n v="0"/>
    <x v="4"/>
    <s v="Soft Drinks"/>
    <n v="10779000000"/>
  </r>
  <r>
    <x v="224"/>
    <x v="1"/>
    <d v="2013-12-31T00:00:00"/>
    <n v="46854000000"/>
    <n v="18421000000"/>
    <n v="18205000000"/>
    <n v="0"/>
    <n v="0"/>
    <x v="4"/>
    <s v="Soft Drinks"/>
    <n v="10228000000"/>
  </r>
  <r>
    <x v="224"/>
    <x v="2"/>
    <d v="2014-12-31T00:00:00"/>
    <n v="45998000000"/>
    <n v="17889000000"/>
    <n v="18401000000"/>
    <n v="0"/>
    <n v="0"/>
    <x v="4"/>
    <s v="Soft Drinks"/>
    <n v="9708000000"/>
  </r>
  <r>
    <x v="224"/>
    <x v="3"/>
    <d v="2015-12-31T00:00:00"/>
    <n v="44294000000"/>
    <n v="17482000000"/>
    <n v="18084000000"/>
    <n v="0"/>
    <n v="0"/>
    <x v="4"/>
    <s v="Soft Drinks"/>
    <n v="8728000000"/>
  </r>
  <r>
    <x v="225"/>
    <x v="0"/>
    <d v="2013-03-30T00:00:00"/>
    <n v="2181732000"/>
    <n v="875166000"/>
    <n v="621536000"/>
    <n v="0"/>
    <n v="54291000"/>
    <x v="1"/>
    <s v="Apparel, Accessories &amp; Luxury Goods"/>
    <n v="630739000"/>
  </r>
  <r>
    <x v="225"/>
    <x v="1"/>
    <d v="2014-03-29T00:00:00"/>
    <n v="3310800000"/>
    <n v="1294700000"/>
    <n v="926900000"/>
    <n v="0"/>
    <n v="79700000"/>
    <x v="1"/>
    <s v="Apparel, Accessories &amp; Luxury Goods"/>
    <n v="1009500000"/>
  </r>
  <r>
    <x v="225"/>
    <x v="2"/>
    <d v="2015-03-28T00:00:00"/>
    <n v="4371500000"/>
    <n v="1723800000"/>
    <n v="1251500000"/>
    <n v="0"/>
    <n v="138400000"/>
    <x v="1"/>
    <s v="Apparel, Accessories &amp; Luxury Goods"/>
    <n v="1257800000"/>
  </r>
  <r>
    <x v="225"/>
    <x v="3"/>
    <d v="2016-04-02T00:00:00"/>
    <n v="4712100000"/>
    <n v="1914900000"/>
    <n v="1428000000"/>
    <n v="0"/>
    <n v="183200000"/>
    <x v="1"/>
    <s v="Apparel, Accessories &amp; Luxury Goods"/>
    <n v="1186000000"/>
  </r>
  <r>
    <x v="226"/>
    <x v="0"/>
    <d v="2013-02-02T00:00:00"/>
    <n v="96619000000"/>
    <n v="76726000000"/>
    <n v="15477000000"/>
    <n v="0"/>
    <n v="1652000000"/>
    <x v="4"/>
    <s v="Food Retail"/>
    <n v="2764000000"/>
  </r>
  <r>
    <x v="226"/>
    <x v="1"/>
    <d v="2014-02-01T00:00:00"/>
    <n v="98375000000"/>
    <n v="78138000000"/>
    <n v="15809000000"/>
    <n v="0"/>
    <n v="1703000000"/>
    <x v="4"/>
    <s v="Food Retail"/>
    <n v="2725000000"/>
  </r>
  <r>
    <x v="226"/>
    <x v="2"/>
    <d v="2015-01-31T00:00:00"/>
    <n v="108465000000"/>
    <n v="85512000000"/>
    <n v="17868000000"/>
    <n v="0"/>
    <n v="1948000000"/>
    <x v="4"/>
    <s v="Food Retail"/>
    <n v="3137000000"/>
  </r>
  <r>
    <x v="226"/>
    <x v="3"/>
    <d v="2016-01-30T00:00:00"/>
    <n v="109830000000"/>
    <n v="85496000000"/>
    <n v="18669000000"/>
    <n v="0"/>
    <n v="2089000000"/>
    <x v="4"/>
    <s v="Food Retail"/>
    <n v="3576000000"/>
  </r>
  <r>
    <x v="227"/>
    <x v="0"/>
    <d v="2013-02-02T00:00:00"/>
    <n v="19279000000"/>
    <n v="12289000000"/>
    <n v="4267000000"/>
    <n v="0"/>
    <n v="833000000"/>
    <x v="1"/>
    <s v="General Merchandise Stores"/>
    <n v="1890000000"/>
  </r>
  <r>
    <x v="227"/>
    <x v="1"/>
    <d v="2014-02-01T00:00:00"/>
    <n v="19031000000"/>
    <n v="12087000000"/>
    <n v="4313000000"/>
    <n v="0"/>
    <n v="889000000"/>
    <x v="1"/>
    <s v="General Merchandise Stores"/>
    <n v="1742000000"/>
  </r>
  <r>
    <x v="227"/>
    <x v="2"/>
    <d v="2015-01-31T00:00:00"/>
    <n v="19023000000"/>
    <n v="12098000000"/>
    <n v="4350000000"/>
    <n v="0"/>
    <n v="886000000"/>
    <x v="1"/>
    <s v="General Merchandise Stores"/>
    <n v="1689000000"/>
  </r>
  <r>
    <x v="227"/>
    <x v="3"/>
    <d v="2016-01-30T00:00:00"/>
    <n v="19204000000"/>
    <n v="12265000000"/>
    <n v="4452000000"/>
    <n v="0"/>
    <n v="934000000"/>
    <x v="1"/>
    <s v="General Merchandise Stores"/>
    <n v="1553000000"/>
  </r>
  <r>
    <x v="228"/>
    <x v="0"/>
    <d v="2013-12-31T00:00:00"/>
    <n v="2369300000"/>
    <n v="805300000"/>
    <n v="602100000"/>
    <n v="0"/>
    <n v="223300000"/>
    <x v="0"/>
    <s v="Railroads"/>
    <n v="738600000"/>
  </r>
  <r>
    <x v="228"/>
    <x v="1"/>
    <d v="2014-12-31T00:00:00"/>
    <n v="2577100000"/>
    <n v="877900000"/>
    <n v="632000000"/>
    <n v="0"/>
    <n v="258100000"/>
    <x v="0"/>
    <s v="Railroads"/>
    <n v="809100000"/>
  </r>
  <r>
    <x v="228"/>
    <x v="2"/>
    <d v="2015-12-31T00:00:00"/>
    <n v="2418800000"/>
    <n v="759200000"/>
    <n v="571200000"/>
    <n v="0"/>
    <n v="284600000"/>
    <x v="0"/>
    <s v="Railroads"/>
    <n v="803800000"/>
  </r>
  <r>
    <x v="228"/>
    <x v="3"/>
    <d v="2016-12-31T00:00:00"/>
    <n v="2334200000"/>
    <n v="691100000"/>
    <n v="519600000"/>
    <n v="0"/>
    <n v="305000000"/>
    <x v="0"/>
    <s v="Railroads"/>
    <n v="818500000"/>
  </r>
  <r>
    <x v="229"/>
    <x v="0"/>
    <d v="2013-02-02T00:00:00"/>
    <n v="10459000000"/>
    <n v="6073000000"/>
    <n v="2720000000"/>
    <n v="0"/>
    <n v="0"/>
    <x v="1"/>
    <s v="Apparel Retail"/>
    <n v="1666000000"/>
  </r>
  <r>
    <x v="229"/>
    <x v="1"/>
    <d v="2014-02-01T00:00:00"/>
    <n v="10773000000"/>
    <n v="6344000000"/>
    <n v="2686000000"/>
    <n v="0"/>
    <n v="0"/>
    <x v="1"/>
    <s v="Apparel Retail"/>
    <n v="1743000000"/>
  </r>
  <r>
    <x v="229"/>
    <x v="2"/>
    <d v="2015-01-31T00:00:00"/>
    <n v="11454000000"/>
    <n v="6646000000"/>
    <n v="2855000000"/>
    <n v="0"/>
    <n v="0"/>
    <x v="1"/>
    <s v="Apparel Retail"/>
    <n v="1953000000"/>
  </r>
  <r>
    <x v="229"/>
    <x v="3"/>
    <d v="2016-01-30T00:00:00"/>
    <n v="12154000000"/>
    <n v="6950000000"/>
    <n v="3012000000"/>
    <n v="0"/>
    <n v="0"/>
    <x v="1"/>
    <s v="Apparel Retail"/>
    <n v="2192000000"/>
  </r>
  <r>
    <x v="230"/>
    <x v="0"/>
    <d v="2012-12-31T00:00:00"/>
    <n v="3414500000"/>
    <n v="2718900000"/>
    <n v="346100000"/>
    <n v="0"/>
    <n v="25100000"/>
    <x v="0"/>
    <s v="Industrial Conglomerates"/>
    <n v="324400000"/>
  </r>
  <r>
    <x v="230"/>
    <x v="1"/>
    <d v="2013-12-31T00:00:00"/>
    <n v="3477200000"/>
    <n v="2767300000"/>
    <n v="346900000"/>
    <n v="0"/>
    <n v="25400000"/>
    <x v="0"/>
    <s v="Industrial Conglomerates"/>
    <n v="337600000"/>
  </r>
  <r>
    <x v="230"/>
    <x v="2"/>
    <d v="2014-12-31T00:00:00"/>
    <n v="3782300000"/>
    <n v="2991900000"/>
    <n v="439200000"/>
    <n v="0"/>
    <n v="19700000"/>
    <x v="0"/>
    <s v="Industrial Conglomerates"/>
    <n v="331500000"/>
  </r>
  <r>
    <x v="230"/>
    <x v="3"/>
    <d v="2015-12-31T00:00:00"/>
    <n v="3917200000"/>
    <n v="2994000000"/>
    <n v="411800000"/>
    <n v="0"/>
    <n v="20800000"/>
    <x v="0"/>
    <s v="Industrial Conglomerates"/>
    <n v="490600000"/>
  </r>
  <r>
    <x v="231"/>
    <x v="0"/>
    <d v="2013-11-30T00:00:00"/>
    <n v="5935095000"/>
    <n v="4920664000"/>
    <n v="328595000"/>
    <n v="0"/>
    <n v="0"/>
    <x v="1"/>
    <s v="Homebuilding"/>
    <n v="685836000"/>
  </r>
  <r>
    <x v="231"/>
    <x v="1"/>
    <d v="2014-11-30T00:00:00"/>
    <n v="7779812000"/>
    <n v="6336272000"/>
    <n v="521502000"/>
    <n v="0"/>
    <n v="0"/>
    <x v="1"/>
    <s v="Homebuilding"/>
    <n v="922038000"/>
  </r>
  <r>
    <x v="231"/>
    <x v="2"/>
    <d v="2015-11-30T00:00:00"/>
    <n v="9474008000"/>
    <n v="7757571000"/>
    <n v="630421000"/>
    <n v="0"/>
    <n v="0"/>
    <x v="1"/>
    <s v="Homebuilding"/>
    <n v="1086016000"/>
  </r>
  <r>
    <x v="231"/>
    <x v="3"/>
    <d v="2016-11-30T00:00:00"/>
    <n v="10949999000"/>
    <n v="8923519000"/>
    <n v="764117000"/>
    <n v="0"/>
    <n v="0"/>
    <x v="1"/>
    <s v="Homebuilding"/>
    <n v="1262363000"/>
  </r>
  <r>
    <x v="232"/>
    <x v="0"/>
    <d v="2012-12-31T00:00:00"/>
    <n v="5671400000"/>
    <n v="3421700000"/>
    <n v="1114600000"/>
    <n v="0"/>
    <n v="86300000"/>
    <x v="3"/>
    <s v="Health Care Facilities"/>
    <n v="1048800000"/>
  </r>
  <r>
    <x v="232"/>
    <x v="1"/>
    <d v="2013-12-31T00:00:00"/>
    <n v="5808300000"/>
    <n v="3585100000"/>
    <n v="1128800000"/>
    <n v="0"/>
    <n v="81700000"/>
    <x v="3"/>
    <s v="Health Care Facilities"/>
    <n v="1012700000"/>
  </r>
  <r>
    <x v="232"/>
    <x v="2"/>
    <d v="2014-12-31T00:00:00"/>
    <n v="6011600000"/>
    <n v="3808500000"/>
    <n v="1198200000"/>
    <n v="0"/>
    <n v="76700000"/>
    <x v="3"/>
    <s v="Health Care Facilities"/>
    <n v="928200000"/>
  </r>
  <r>
    <x v="232"/>
    <x v="3"/>
    <d v="2015-12-31T00:00:00"/>
    <n v="8680100000"/>
    <n v="5776800000"/>
    <n v="1622000000"/>
    <n v="0"/>
    <n v="164500000"/>
    <x v="3"/>
    <s v="Health Care Facilities"/>
    <n v="1116800000"/>
  </r>
  <r>
    <x v="233"/>
    <x v="0"/>
    <d v="2012-12-31T00:00:00"/>
    <n v="4122930000"/>
    <n v="2398790000"/>
    <n v="1219343000"/>
    <n v="0"/>
    <n v="64093000"/>
    <x v="1"/>
    <s v="Distributors"/>
    <n v="440704000"/>
  </r>
  <r>
    <x v="233"/>
    <x v="1"/>
    <d v="2013-12-31T00:00:00"/>
    <n v="5062528000"/>
    <n v="2987126000"/>
    <n v="1454080000"/>
    <n v="0"/>
    <n v="80969000"/>
    <x v="1"/>
    <s v="Distributors"/>
    <n v="540353000"/>
  </r>
  <r>
    <x v="233"/>
    <x v="2"/>
    <d v="2014-12-31T00:00:00"/>
    <n v="6740064000"/>
    <n v="4088151000"/>
    <n v="1866520000"/>
    <n v="0"/>
    <n v="120719000"/>
    <x v="1"/>
    <s v="Distributors"/>
    <n v="664674000"/>
  </r>
  <r>
    <x v="233"/>
    <x v="3"/>
    <d v="2015-12-31T00:00:00"/>
    <n v="7192633000"/>
    <n v="4359104000"/>
    <n v="1987271000"/>
    <n v="0"/>
    <n v="122120000"/>
    <x v="1"/>
    <s v="Distributors"/>
    <n v="724138000"/>
  </r>
  <r>
    <x v="234"/>
    <x v="0"/>
    <d v="2012-12-31T00:00:00"/>
    <n v="13107000000"/>
    <n v="11799000000"/>
    <n v="0"/>
    <n v="0"/>
    <n v="0"/>
    <x v="0"/>
    <s v="Industrial Conglomerates"/>
    <n v="1308000000"/>
  </r>
  <r>
    <x v="234"/>
    <x v="1"/>
    <d v="2013-12-31T00:00:00"/>
    <n v="11420000000"/>
    <n v="10303000000"/>
    <n v="0"/>
    <n v="0"/>
    <n v="0"/>
    <x v="0"/>
    <s v="Industrial Conglomerates"/>
    <n v="1117000000"/>
  </r>
  <r>
    <x v="234"/>
    <x v="2"/>
    <d v="2014-12-31T00:00:00"/>
    <n v="10986000000"/>
    <n v="9974000000"/>
    <n v="0"/>
    <n v="0"/>
    <n v="0"/>
    <x v="0"/>
    <s v="Industrial Conglomerates"/>
    <n v="1012000000"/>
  </r>
  <r>
    <x v="234"/>
    <x v="3"/>
    <d v="2015-12-31T00:00:00"/>
    <n v="10466000000"/>
    <n v="9576000000"/>
    <n v="0"/>
    <n v="0"/>
    <n v="0"/>
    <x v="0"/>
    <s v="Industrial Conglomerates"/>
    <n v="890000000"/>
  </r>
  <r>
    <x v="235"/>
    <x v="0"/>
    <d v="2013-06-30T00:00:00"/>
    <n v="1282236000"/>
    <n v="322516000"/>
    <n v="151382000"/>
    <n v="235184000"/>
    <n v="0"/>
    <x v="2"/>
    <s v="Semiconductors"/>
    <n v="573154000"/>
  </r>
  <r>
    <x v="235"/>
    <x v="1"/>
    <d v="2014-06-29T00:00:00"/>
    <n v="1388386000"/>
    <n v="338580000"/>
    <n v="159642000"/>
    <n v="250434000"/>
    <n v="0"/>
    <x v="2"/>
    <s v="Semiconductors"/>
    <n v="639730000"/>
  </r>
  <r>
    <x v="235"/>
    <x v="2"/>
    <d v="2015-06-28T00:00:00"/>
    <n v="1475139000"/>
    <n v="355727000"/>
    <n v="169952000"/>
    <n v="266761000"/>
    <n v="0"/>
    <x v="2"/>
    <s v="Semiconductors"/>
    <n v="682699000"/>
  </r>
  <r>
    <x v="235"/>
    <x v="3"/>
    <d v="2016-07-03T00:00:00"/>
    <n v="1423936000"/>
    <n v="343801000"/>
    <n v="170120000"/>
    <n v="276462000"/>
    <n v="0"/>
    <x v="2"/>
    <s v="Semiconductors"/>
    <n v="633553000"/>
  </r>
  <r>
    <x v="236"/>
    <x v="0"/>
    <d v="2012-12-31T00:00:00"/>
    <n v="22603400000"/>
    <n v="4796500000"/>
    <n v="6839500000"/>
    <n v="5278100000"/>
    <n v="0"/>
    <x v="3"/>
    <s v="Pharmaceuticals"/>
    <n v="5689300000"/>
  </r>
  <r>
    <x v="236"/>
    <x v="1"/>
    <d v="2013-12-31T00:00:00"/>
    <n v="23113100000"/>
    <n v="4908100000"/>
    <n v="6606700000"/>
    <n v="5531300000"/>
    <n v="0"/>
    <x v="3"/>
    <s v="Pharmaceuticals"/>
    <n v="6067000000"/>
  </r>
  <r>
    <x v="236"/>
    <x v="2"/>
    <d v="2014-12-31T00:00:00"/>
    <n v="19615600000"/>
    <n v="4932500000"/>
    <n v="6280300000"/>
    <n v="4733600000"/>
    <n v="0"/>
    <x v="3"/>
    <s v="Pharmaceuticals"/>
    <n v="3669200000"/>
  </r>
  <r>
    <x v="236"/>
    <x v="3"/>
    <d v="2015-12-31T00:00:00"/>
    <n v="19958700000"/>
    <n v="5037200000"/>
    <n v="6432400000"/>
    <n v="4796400000"/>
    <n v="0"/>
    <x v="3"/>
    <s v="Pharmaceuticals"/>
    <n v="3692700000"/>
  </r>
  <r>
    <x v="237"/>
    <x v="0"/>
    <d v="2013-12-31T00:00:00"/>
    <n v="45358000000"/>
    <n v="41171000000"/>
    <n v="-318000000"/>
    <n v="0"/>
    <n v="0"/>
    <x v="0"/>
    <s v="Aerospace &amp; Defense"/>
    <n v="4505000000"/>
  </r>
  <r>
    <x v="237"/>
    <x v="1"/>
    <d v="2014-12-31T00:00:00"/>
    <n v="39946000000"/>
    <n v="35263000000"/>
    <n v="-329000000"/>
    <n v="0"/>
    <n v="0"/>
    <x v="0"/>
    <s v="Aerospace &amp; Defense"/>
    <n v="5012000000"/>
  </r>
  <r>
    <x v="237"/>
    <x v="2"/>
    <d v="2015-12-31T00:00:00"/>
    <n v="40536000000"/>
    <n v="36044000000"/>
    <n v="-220000000"/>
    <n v="0"/>
    <n v="0"/>
    <x v="0"/>
    <s v="Aerospace &amp; Defense"/>
    <n v="4712000000"/>
  </r>
  <r>
    <x v="237"/>
    <x v="3"/>
    <d v="2016-12-31T00:00:00"/>
    <n v="47248000000"/>
    <n v="42186000000"/>
    <n v="-487000000"/>
    <n v="0"/>
    <n v="0"/>
    <x v="0"/>
    <s v="Aerospace &amp; Defense"/>
    <n v="5549000000"/>
  </r>
  <r>
    <x v="238"/>
    <x v="0"/>
    <d v="2012-12-31T00:00:00"/>
    <n v="3094500000"/>
    <n v="2144200000"/>
    <n v="98200000"/>
    <n v="0"/>
    <n v="332400000"/>
    <x v="5"/>
    <s v="Electric Utilities"/>
    <n v="519700000"/>
  </r>
  <r>
    <x v="238"/>
    <x v="1"/>
    <d v="2013-12-31T00:00:00"/>
    <n v="3276800000"/>
    <n v="2272400000"/>
    <n v="99600000"/>
    <n v="0"/>
    <n v="370900000"/>
    <x v="5"/>
    <s v="Electric Utilities"/>
    <n v="533900000"/>
  </r>
  <r>
    <x v="238"/>
    <x v="2"/>
    <d v="2014-12-31T00:00:00"/>
    <n v="3350300000"/>
    <n v="2317500000"/>
    <n v="101100000"/>
    <n v="0"/>
    <n v="388100000"/>
    <x v="5"/>
    <s v="Electric Utilities"/>
    <n v="543600000"/>
  </r>
  <r>
    <x v="238"/>
    <x v="3"/>
    <d v="2015-12-31T00:00:00"/>
    <n v="3253600000"/>
    <n v="2171600000"/>
    <n v="103700000"/>
    <n v="0"/>
    <n v="401300000"/>
    <x v="5"/>
    <s v="Electric Utilities"/>
    <n v="577000000"/>
  </r>
  <r>
    <x v="239"/>
    <x v="0"/>
    <d v="2013-02-01T00:00:00"/>
    <n v="50521000000"/>
    <n v="33194000000"/>
    <n v="12244000000"/>
    <n v="0"/>
    <n v="1523000000"/>
    <x v="1"/>
    <s v="Home Improvement Retail"/>
    <n v="3560000000"/>
  </r>
  <r>
    <x v="239"/>
    <x v="1"/>
    <d v="2014-01-31T00:00:00"/>
    <n v="53417000000"/>
    <n v="34941000000"/>
    <n v="12865000000"/>
    <n v="0"/>
    <n v="1462000000"/>
    <x v="1"/>
    <s v="Home Improvement Retail"/>
    <n v="4149000000"/>
  </r>
  <r>
    <x v="239"/>
    <x v="2"/>
    <d v="2015-01-30T00:00:00"/>
    <n v="56223000000"/>
    <n v="36665000000"/>
    <n v="13281000000"/>
    <n v="0"/>
    <n v="1485000000"/>
    <x v="1"/>
    <s v="Home Improvement Retail"/>
    <n v="4792000000"/>
  </r>
  <r>
    <x v="239"/>
    <x v="3"/>
    <d v="2016-01-29T00:00:00"/>
    <n v="59074000000"/>
    <n v="38504000000"/>
    <n v="14115000000"/>
    <n v="0"/>
    <n v="1484000000"/>
    <x v="1"/>
    <s v="Home Improvement Retail"/>
    <n v="4971000000"/>
  </r>
  <r>
    <x v="240"/>
    <x v="0"/>
    <d v="2013-06-30T00:00:00"/>
    <n v="3598916000"/>
    <n v="2195857000"/>
    <n v="601300000"/>
    <n v="683688000"/>
    <n v="0"/>
    <x v="2"/>
    <s v="Semiconductor Equipment"/>
    <n v="118071000"/>
  </r>
  <r>
    <x v="240"/>
    <x v="1"/>
    <d v="2014-06-29T00:00:00"/>
    <n v="4607309000"/>
    <n v="2599828000"/>
    <n v="613341000"/>
    <n v="716471000"/>
    <n v="0"/>
    <x v="2"/>
    <s v="Semiconductor Equipment"/>
    <n v="677669000"/>
  </r>
  <r>
    <x v="240"/>
    <x v="2"/>
    <d v="2015-06-28T00:00:00"/>
    <n v="5259312000"/>
    <n v="2974976000"/>
    <n v="591611000"/>
    <n v="825242000"/>
    <n v="0"/>
    <x v="2"/>
    <s v="Semiconductor Equipment"/>
    <n v="867483000"/>
  </r>
  <r>
    <x v="240"/>
    <x v="3"/>
    <d v="2016-06-26T00:00:00"/>
    <n v="5885893000"/>
    <n v="3266971000"/>
    <n v="630954000"/>
    <n v="913712000"/>
    <n v="0"/>
    <x v="2"/>
    <s v="Semiconductor Equipment"/>
    <n v="1074256000"/>
  </r>
  <r>
    <x v="241"/>
    <x v="0"/>
    <d v="2012-12-31T00:00:00"/>
    <n v="7810610000"/>
    <n v="7479746000"/>
    <n v="360586000"/>
    <n v="0"/>
    <n v="116388000"/>
    <x v="6"/>
    <s v="Multi-Sector Holdings"/>
    <n v="-146110000"/>
  </r>
  <r>
    <x v="241"/>
    <x v="1"/>
    <d v="2013-12-31T00:00:00"/>
    <n v="9531778000"/>
    <n v="7567707000"/>
    <n v="2177616000"/>
    <n v="0"/>
    <n v="167425000"/>
    <x v="6"/>
    <s v="Multi-Sector Holdings"/>
    <n v="-380970000"/>
  </r>
  <r>
    <x v="241"/>
    <x v="2"/>
    <d v="2014-12-31T00:00:00"/>
    <n v="10681897000"/>
    <n v="8024286000"/>
    <n v="2856642000"/>
    <n v="0"/>
    <n v="185993000"/>
    <x v="6"/>
    <s v="Multi-Sector Holdings"/>
    <n v="-385024000"/>
  </r>
  <r>
    <x v="241"/>
    <x v="3"/>
    <d v="2015-12-31T00:00:00"/>
    <n v="10116502000"/>
    <n v="7677233000"/>
    <n v="2620072000"/>
    <n v="0"/>
    <n v="224133000"/>
    <x v="6"/>
    <s v="Multi-Sector Holdings"/>
    <n v="-404936000"/>
  </r>
  <r>
    <x v="242"/>
    <x v="0"/>
    <d v="2013-12-31T00:00:00"/>
    <n v="17699000000"/>
    <n v="8307000000"/>
    <n v="7161000000"/>
    <n v="0"/>
    <n v="867000000"/>
    <x v="0"/>
    <s v="Airlines"/>
    <n v="1364000000"/>
  </r>
  <r>
    <x v="242"/>
    <x v="1"/>
    <d v="2014-12-31T00:00:00"/>
    <n v="18605000000"/>
    <n v="7677000000"/>
    <n v="7639000000"/>
    <n v="0"/>
    <n v="938000000"/>
    <x v="0"/>
    <s v="Airlines"/>
    <n v="2351000000"/>
  </r>
  <r>
    <x v="242"/>
    <x v="2"/>
    <d v="2015-12-31T00:00:00"/>
    <n v="19820000000"/>
    <n v="6025000000"/>
    <n v="8625000000"/>
    <n v="0"/>
    <n v="1015000000"/>
    <x v="0"/>
    <s v="Airlines"/>
    <n v="4155000000"/>
  </r>
  <r>
    <x v="242"/>
    <x v="3"/>
    <d v="2016-12-31T00:00:00"/>
    <n v="20425000000"/>
    <n v="6132000000"/>
    <n v="9312000000"/>
    <n v="0"/>
    <n v="1221000000"/>
    <x v="0"/>
    <s v="Airlines"/>
    <n v="3760000000"/>
  </r>
  <r>
    <x v="243"/>
    <x v="0"/>
    <d v="2012-12-31T00:00:00"/>
    <n v="6376000000"/>
    <n v="3851000000"/>
    <n v="1201000000"/>
    <n v="0"/>
    <n v="749000000"/>
    <x v="10"/>
    <s v="Alternative Carriers"/>
    <n v="575000000"/>
  </r>
  <r>
    <x v="243"/>
    <x v="1"/>
    <d v="2013-12-31T00:00:00"/>
    <n v="6313000000"/>
    <n v="3685000000"/>
    <n v="1162000000"/>
    <n v="0"/>
    <n v="800000000"/>
    <x v="10"/>
    <s v="Alternative Carriers"/>
    <n v="666000000"/>
  </r>
  <r>
    <x v="243"/>
    <x v="2"/>
    <d v="2014-12-31T00:00:00"/>
    <n v="6777000000"/>
    <n v="3775000000"/>
    <n v="1181000000"/>
    <n v="0"/>
    <n v="808000000"/>
    <x v="10"/>
    <s v="Alternative Carriers"/>
    <n v="1013000000"/>
  </r>
  <r>
    <x v="243"/>
    <x v="3"/>
    <d v="2015-12-31T00:00:00"/>
    <n v="8229000000"/>
    <n v="4265000000"/>
    <n v="1467000000"/>
    <n v="0"/>
    <n v="1166000000"/>
    <x v="10"/>
    <s v="Alternative Carriers"/>
    <n v="1331000000"/>
  </r>
  <r>
    <x v="244"/>
    <x v="0"/>
    <d v="2012-12-31T00:00:00"/>
    <n v="45352000000"/>
    <n v="39595000000"/>
    <n v="909000000"/>
    <n v="172000000"/>
    <n v="0"/>
    <x v="8"/>
    <s v="Diversified Chemicals"/>
    <n v="4676000000"/>
  </r>
  <r>
    <x v="244"/>
    <x v="1"/>
    <d v="2013-12-31T00:00:00"/>
    <n v="44062000000"/>
    <n v="37940000000"/>
    <n v="870000000"/>
    <n v="150000000"/>
    <n v="0"/>
    <x v="8"/>
    <s v="Diversified Chemicals"/>
    <n v="5102000000"/>
  </r>
  <r>
    <x v="244"/>
    <x v="2"/>
    <d v="2014-12-31T00:00:00"/>
    <n v="45608000000"/>
    <n v="38939000000"/>
    <n v="806000000"/>
    <n v="127000000"/>
    <n v="0"/>
    <x v="8"/>
    <s v="Diversified Chemicals"/>
    <n v="5736000000"/>
  </r>
  <r>
    <x v="244"/>
    <x v="3"/>
    <d v="2015-12-31T00:00:00"/>
    <n v="32735000000"/>
    <n v="25683000000"/>
    <n v="828000000"/>
    <n v="102000000"/>
    <n v="0"/>
    <x v="8"/>
    <s v="Diversified Chemicals"/>
    <n v="6122000000"/>
  </r>
  <r>
    <x v="245"/>
    <x v="0"/>
    <d v="2013-02-02T00:00:00"/>
    <n v="27686000000"/>
    <n v="16538000000"/>
    <n v="8482000000"/>
    <n v="0"/>
    <n v="0"/>
    <x v="1"/>
    <s v="Department Stores"/>
    <n v="2666000000"/>
  </r>
  <r>
    <x v="245"/>
    <x v="1"/>
    <d v="2014-02-01T00:00:00"/>
    <n v="27931000000"/>
    <n v="16725000000"/>
    <n v="8440000000"/>
    <n v="0"/>
    <n v="0"/>
    <x v="1"/>
    <s v="Department Stores"/>
    <n v="2766000000"/>
  </r>
  <r>
    <x v="245"/>
    <x v="2"/>
    <d v="2015-01-31T00:00:00"/>
    <n v="28105000000"/>
    <n v="16863000000"/>
    <n v="8355000000"/>
    <n v="0"/>
    <n v="0"/>
    <x v="1"/>
    <s v="Department Stores"/>
    <n v="2887000000"/>
  </r>
  <r>
    <x v="245"/>
    <x v="3"/>
    <d v="2016-01-30T00:00:00"/>
    <n v="27079000000"/>
    <n v="16496000000"/>
    <n v="8256000000"/>
    <n v="0"/>
    <n v="0"/>
    <x v="1"/>
    <s v="Department Stores"/>
    <n v="2327000000"/>
  </r>
  <r>
    <x v="246"/>
    <x v="0"/>
    <d v="2013-12-31T00:00:00"/>
    <n v="8312000000"/>
    <n v="0"/>
    <n v="3456000000"/>
    <n v="0"/>
    <n v="258000000"/>
    <x v="2"/>
    <s v="Internet Software &amp; Services"/>
    <n v="4598000000"/>
  </r>
  <r>
    <x v="246"/>
    <x v="1"/>
    <d v="2014-12-31T00:00:00"/>
    <n v="9441000000"/>
    <n v="0"/>
    <n v="4014000000"/>
    <n v="0"/>
    <n v="321000000"/>
    <x v="2"/>
    <s v="Internet Software &amp; Services"/>
    <n v="5106000000"/>
  </r>
  <r>
    <x v="246"/>
    <x v="2"/>
    <d v="2015-12-31T00:00:00"/>
    <n v="9667000000"/>
    <n v="0"/>
    <n v="4162000000"/>
    <n v="0"/>
    <n v="366000000"/>
    <x v="2"/>
    <s v="Internet Software &amp; Services"/>
    <n v="5139000000"/>
  </r>
  <r>
    <x v="246"/>
    <x v="3"/>
    <d v="2016-12-31T00:00:00"/>
    <n v="10776000000"/>
    <n v="0"/>
    <n v="4525000000"/>
    <n v="0"/>
    <n v="373000000"/>
    <x v="2"/>
    <s v="Internet Software &amp; Services"/>
    <n v="5878000000"/>
  </r>
  <r>
    <x v="247"/>
    <x v="0"/>
    <d v="2012-12-31T00:00:00"/>
    <n v="475888000"/>
    <n v="117275000"/>
    <n v="47115000"/>
    <n v="0"/>
    <n v="121211000"/>
    <x v="7"/>
    <s v="Residential REITs"/>
    <n v="190287000"/>
  </r>
  <r>
    <x v="247"/>
    <x v="1"/>
    <d v="2013-12-31T00:00:00"/>
    <n v="635490000"/>
    <n v="172050000"/>
    <n v="43720000"/>
    <n v="0"/>
    <n v="186979000"/>
    <x v="7"/>
    <s v="Residential REITs"/>
    <n v="232741000"/>
  </r>
  <r>
    <x v="247"/>
    <x v="2"/>
    <d v="2014-12-31T00:00:00"/>
    <n v="992332000"/>
    <n v="275379000"/>
    <n v="57664000"/>
    <n v="0"/>
    <n v="301812000"/>
    <x v="7"/>
    <s v="Residential REITs"/>
    <n v="357477000"/>
  </r>
  <r>
    <x v="247"/>
    <x v="3"/>
    <d v="2015-12-31T00:00:00"/>
    <n v="1042779000"/>
    <n v="280901000"/>
    <n v="53992000"/>
    <n v="0"/>
    <n v="294520000"/>
    <x v="7"/>
    <s v="Residential REITs"/>
    <n v="413366000"/>
  </r>
  <r>
    <x v="248"/>
    <x v="0"/>
    <d v="2012-12-31T00:00:00"/>
    <n v="797517000"/>
    <n v="337533000"/>
    <n v="20412000"/>
    <n v="0"/>
    <n v="277621000"/>
    <x v="7"/>
    <s v="Retail REITs"/>
    <n v="161951000"/>
  </r>
  <r>
    <x v="248"/>
    <x v="1"/>
    <d v="2013-12-31T00:00:00"/>
    <n v="1029475000"/>
    <n v="423256000"/>
    <n v="27772000"/>
    <n v="0"/>
    <n v="357165000"/>
    <x v="7"/>
    <s v="Retail REITs"/>
    <n v="221282000"/>
  </r>
  <r>
    <x v="248"/>
    <x v="2"/>
    <d v="2014-12-31T00:00:00"/>
    <n v="1105247000"/>
    <n v="441929000"/>
    <n v="29412000"/>
    <n v="0"/>
    <n v="378716000"/>
    <x v="7"/>
    <s v="Retail REITs"/>
    <n v="255190000"/>
  </r>
  <r>
    <x v="248"/>
    <x v="3"/>
    <d v="2015-12-31T00:00:00"/>
    <n v="1288149000"/>
    <n v="497359000"/>
    <n v="29870000"/>
    <n v="0"/>
    <n v="464472000"/>
    <x v="7"/>
    <s v="Retail REITs"/>
    <n v="296448000"/>
  </r>
  <r>
    <x v="249"/>
    <x v="0"/>
    <d v="2012-12-31T00:00:00"/>
    <n v="11814000000"/>
    <n v="10190000000"/>
    <n v="582000000"/>
    <n v="0"/>
    <n v="102000000"/>
    <x v="1"/>
    <s v="Hotels, Resorts &amp; Cruise Lines"/>
    <n v="940000000"/>
  </r>
  <r>
    <x v="249"/>
    <x v="1"/>
    <d v="2013-12-31T00:00:00"/>
    <n v="12784000000"/>
    <n v="11020000000"/>
    <n v="649000000"/>
    <n v="0"/>
    <n v="127000000"/>
    <x v="1"/>
    <s v="Hotels, Resorts &amp; Cruise Lines"/>
    <n v="988000000"/>
  </r>
  <r>
    <x v="249"/>
    <x v="2"/>
    <d v="2014-12-31T00:00:00"/>
    <n v="13796000000"/>
    <n v="11830000000"/>
    <n v="659000000"/>
    <n v="0"/>
    <n v="148000000"/>
    <x v="1"/>
    <s v="Hotels, Resorts &amp; Cruise Lines"/>
    <n v="1159000000"/>
  </r>
  <r>
    <x v="249"/>
    <x v="3"/>
    <d v="2015-12-31T00:00:00"/>
    <n v="14486000000"/>
    <n v="12363000000"/>
    <n v="634000000"/>
    <n v="0"/>
    <n v="139000000"/>
    <x v="1"/>
    <s v="Hotels, Resorts &amp; Cruise Lines"/>
    <n v="1350000000"/>
  </r>
  <r>
    <x v="250"/>
    <x v="0"/>
    <d v="2013-12-31T00:00:00"/>
    <n v="6761000000"/>
    <n v="4802000000"/>
    <n v="1347000000"/>
    <n v="0"/>
    <n v="0"/>
    <x v="0"/>
    <s v="Building Products"/>
    <n v="612000000"/>
  </r>
  <r>
    <x v="250"/>
    <x v="1"/>
    <d v="2014-12-31T00:00:00"/>
    <n v="7006000000"/>
    <n v="4946000000"/>
    <n v="1338000000"/>
    <n v="0"/>
    <n v="0"/>
    <x v="0"/>
    <s v="Building Products"/>
    <n v="722000000"/>
  </r>
  <r>
    <x v="250"/>
    <x v="2"/>
    <d v="2015-12-31T00:00:00"/>
    <n v="7142000000"/>
    <n v="4889000000"/>
    <n v="1339000000"/>
    <n v="0"/>
    <n v="0"/>
    <x v="0"/>
    <s v="Building Products"/>
    <n v="914000000"/>
  </r>
  <r>
    <x v="250"/>
    <x v="3"/>
    <d v="2016-12-31T00:00:00"/>
    <n v="7357000000"/>
    <n v="4901000000"/>
    <n v="1403000000"/>
    <n v="0"/>
    <n v="0"/>
    <x v="0"/>
    <s v="Building Products"/>
    <n v="1053000000"/>
  </r>
  <r>
    <x v="251"/>
    <x v="0"/>
    <d v="2012-12-31T00:00:00"/>
    <n v="6420881000"/>
    <n v="3011684000"/>
    <n v="2388182000"/>
    <n v="0"/>
    <n v="0"/>
    <x v="1"/>
    <s v="Leisure Products"/>
    <n v="1021015000"/>
  </r>
  <r>
    <x v="251"/>
    <x v="1"/>
    <d v="2013-12-31T00:00:00"/>
    <n v="6484892000"/>
    <n v="3006009000"/>
    <n v="2310780000"/>
    <n v="0"/>
    <n v="0"/>
    <x v="1"/>
    <s v="Leisure Products"/>
    <n v="1168103000"/>
  </r>
  <r>
    <x v="251"/>
    <x v="2"/>
    <d v="2014-12-31T00:00:00"/>
    <n v="6023819000"/>
    <n v="3022797000"/>
    <n v="2347308000"/>
    <n v="0"/>
    <n v="0"/>
    <x v="1"/>
    <s v="Leisure Products"/>
    <n v="653714000"/>
  </r>
  <r>
    <x v="251"/>
    <x v="3"/>
    <d v="2015-12-31T00:00:00"/>
    <n v="5702613000"/>
    <n v="2896255000"/>
    <n v="2265436000"/>
    <n v="0"/>
    <n v="0"/>
    <x v="1"/>
    <s v="Leisure Products"/>
    <n v="540922000"/>
  </r>
  <r>
    <x v="252"/>
    <x v="0"/>
    <d v="2012-12-31T00:00:00"/>
    <n v="27567000000"/>
    <n v="16750700000"/>
    <n v="2211700000"/>
    <n v="0"/>
    <n v="0"/>
    <x v="1"/>
    <s v="Restaurants"/>
    <n v="8604600000"/>
  </r>
  <r>
    <x v="252"/>
    <x v="1"/>
    <d v="2013-12-31T00:00:00"/>
    <n v="28105700000"/>
    <n v="17203000000"/>
    <n v="2138400000"/>
    <n v="0"/>
    <n v="0"/>
    <x v="1"/>
    <s v="Restaurants"/>
    <n v="8764300000"/>
  </r>
  <r>
    <x v="252"/>
    <x v="2"/>
    <d v="2014-12-31T00:00:00"/>
    <n v="27441300000"/>
    <n v="16985600000"/>
    <n v="2506500000"/>
    <n v="0"/>
    <n v="0"/>
    <x v="1"/>
    <s v="Restaurants"/>
    <n v="7949200000"/>
  </r>
  <r>
    <x v="252"/>
    <x v="3"/>
    <d v="2015-12-31T00:00:00"/>
    <n v="25413000000"/>
    <n v="15623800000"/>
    <n v="2643700000"/>
    <n v="0"/>
    <n v="0"/>
    <x v="1"/>
    <s v="Restaurants"/>
    <n v="7145500000"/>
  </r>
  <r>
    <x v="253"/>
    <x v="0"/>
    <d v="2013-03-31T00:00:00"/>
    <n v="1581623000"/>
    <n v="743164000"/>
    <n v="261471000"/>
    <n v="254723000"/>
    <n v="111537000"/>
    <x v="2"/>
    <s v="Semiconductors"/>
    <n v="210728000"/>
  </r>
  <r>
    <x v="253"/>
    <x v="1"/>
    <d v="2014-03-31T00:00:00"/>
    <n v="1931217000"/>
    <n v="802474000"/>
    <n v="267278000"/>
    <n v="305043000"/>
    <n v="94534000"/>
    <x v="2"/>
    <s v="Semiconductors"/>
    <n v="461888000"/>
  </r>
  <r>
    <x v="253"/>
    <x v="2"/>
    <d v="2015-03-31T00:00:00"/>
    <n v="2147036000"/>
    <n v="917472000"/>
    <n v="274815000"/>
    <n v="349543000"/>
    <n v="176746000"/>
    <x v="2"/>
    <s v="Semiconductors"/>
    <n v="428460000"/>
  </r>
  <r>
    <x v="253"/>
    <x v="3"/>
    <d v="2016-03-31T00:00:00"/>
    <n v="2173334000"/>
    <n v="967870000"/>
    <n v="301670000"/>
    <n v="372596000"/>
    <n v="174896000"/>
    <x v="2"/>
    <s v="Semiconductors"/>
    <n v="356302000"/>
  </r>
  <r>
    <x v="254"/>
    <x v="0"/>
    <d v="2013-03-31T00:00:00"/>
    <n v="122196000000"/>
    <n v="115315000000"/>
    <n v="4110000000"/>
    <n v="433000000"/>
    <n v="0"/>
    <x v="3"/>
    <s v="Health Care Distributors"/>
    <n v="2338000000"/>
  </r>
  <r>
    <x v="254"/>
    <x v="1"/>
    <d v="2014-03-31T00:00:00"/>
    <n v="137392000000"/>
    <n v="129040000000"/>
    <n v="5388000000"/>
    <n v="457000000"/>
    <n v="0"/>
    <x v="3"/>
    <s v="Health Care Distributors"/>
    <n v="2507000000"/>
  </r>
  <r>
    <x v="254"/>
    <x v="2"/>
    <d v="2015-03-31T00:00:00"/>
    <n v="179045000000"/>
    <n v="167634000000"/>
    <n v="7901000000"/>
    <n v="392000000"/>
    <n v="0"/>
    <x v="3"/>
    <s v="Health Care Distributors"/>
    <n v="3118000000"/>
  </r>
  <r>
    <x v="254"/>
    <x v="3"/>
    <d v="2016-03-31T00:00:00"/>
    <n v="190884000000"/>
    <n v="179468000000"/>
    <n v="7276000000"/>
    <n v="392000000"/>
    <n v="0"/>
    <x v="3"/>
    <s v="Health Care Distributors"/>
    <n v="3748000000"/>
  </r>
  <r>
    <x v="255"/>
    <x v="0"/>
    <d v="2012-12-31T00:00:00"/>
    <n v="2730300000"/>
    <n v="795000000"/>
    <n v="752200000"/>
    <n v="0"/>
    <n v="93500000"/>
    <x v="6"/>
    <s v="Diversified Financial Services"/>
    <n v="1089600000"/>
  </r>
  <r>
    <x v="255"/>
    <x v="1"/>
    <d v="2013-12-31T00:00:00"/>
    <n v="2972500000"/>
    <n v="822400000"/>
    <n v="822100000"/>
    <n v="0"/>
    <n v="93400000"/>
    <x v="6"/>
    <s v="Diversified Financial Services"/>
    <n v="1234600000"/>
  </r>
  <r>
    <x v="255"/>
    <x v="2"/>
    <d v="2014-12-31T00:00:00"/>
    <n v="3334300000"/>
    <n v="930300000"/>
    <n v="869300000"/>
    <n v="0"/>
    <n v="95600000"/>
    <x v="6"/>
    <s v="Diversified Financial Services"/>
    <n v="1439100000"/>
  </r>
  <r>
    <x v="255"/>
    <x v="3"/>
    <d v="2015-12-31T00:00:00"/>
    <n v="3484500000"/>
    <n v="976300000"/>
    <n v="921300000"/>
    <n v="0"/>
    <n v="113500000"/>
    <x v="6"/>
    <s v="Diversified Financial Services"/>
    <n v="1473400000"/>
  </r>
  <r>
    <x v="256"/>
    <x v="0"/>
    <d v="2012-12-31T00:00:00"/>
    <n v="35015000000"/>
    <n v="21939000000"/>
    <n v="9176000000"/>
    <n v="0"/>
    <n v="217000000"/>
    <x v="4"/>
    <s v="Packaged Foods &amp; Meats"/>
    <n v="3683000000"/>
  </r>
  <r>
    <x v="256"/>
    <x v="1"/>
    <d v="2013-12-31T00:00:00"/>
    <n v="35299000000"/>
    <n v="22189000000"/>
    <n v="8679000000"/>
    <n v="0"/>
    <n v="217000000"/>
    <x v="4"/>
    <s v="Packaged Foods &amp; Meats"/>
    <n v="4214000000"/>
  </r>
  <r>
    <x v="256"/>
    <x v="2"/>
    <d v="2014-12-31T00:00:00"/>
    <n v="34244000000"/>
    <n v="21647000000"/>
    <n v="8457000000"/>
    <n v="0"/>
    <n v="206000000"/>
    <x v="4"/>
    <s v="Packaged Foods &amp; Meats"/>
    <n v="3934000000"/>
  </r>
  <r>
    <x v="256"/>
    <x v="3"/>
    <d v="2015-12-31T00:00:00"/>
    <n v="29636000000"/>
    <n v="18124000000"/>
    <n v="7577000000"/>
    <n v="0"/>
    <n v="181000000"/>
    <x v="4"/>
    <s v="Packaged Foods &amp; Meats"/>
    <n v="3754000000"/>
  </r>
  <r>
    <x v="257"/>
    <x v="0"/>
    <d v="2012-12-31T00:00:00"/>
    <n v="68150000000"/>
    <n v="37987000000"/>
    <n v="9098000000"/>
    <n v="0"/>
    <n v="17755000000"/>
    <x v="6"/>
    <s v="Life &amp; Health Insurance"/>
    <n v="3310000000"/>
  </r>
  <r>
    <x v="257"/>
    <x v="1"/>
    <d v="2013-12-31T00:00:00"/>
    <n v="68199000000"/>
    <n v="38107000000"/>
    <n v="9438000000"/>
    <n v="0"/>
    <n v="16602000000"/>
    <x v="6"/>
    <s v="Life &amp; Health Insurance"/>
    <n v="4052000000"/>
  </r>
  <r>
    <x v="257"/>
    <x v="2"/>
    <d v="2014-12-31T00:00:00"/>
    <n v="73316000000"/>
    <n v="39102000000"/>
    <n v="8319000000"/>
    <n v="0"/>
    <n v="17091000000"/>
    <x v="6"/>
    <s v="Life &amp; Health Insurance"/>
    <n v="8804000000"/>
  </r>
  <r>
    <x v="257"/>
    <x v="3"/>
    <d v="2015-12-31T00:00:00"/>
    <n v="69951000000"/>
    <n v="38714000000"/>
    <n v="6998000000"/>
    <n v="0"/>
    <n v="16769000000"/>
    <x v="6"/>
    <s v="Life &amp; Health Insurance"/>
    <n v="7470000000"/>
  </r>
  <r>
    <x v="258"/>
    <x v="0"/>
    <d v="2012-12-31T00:00:00"/>
    <n v="5787980000"/>
    <n v="4297922000"/>
    <n v="1110550000"/>
    <n v="0"/>
    <n v="0"/>
    <x v="1"/>
    <s v="Home Furnishings"/>
    <n v="379508000"/>
  </r>
  <r>
    <x v="258"/>
    <x v="1"/>
    <d v="2013-12-31T00:00:00"/>
    <n v="7348754000"/>
    <n v="5427945000"/>
    <n v="1373878000"/>
    <n v="0"/>
    <n v="0"/>
    <x v="1"/>
    <s v="Home Furnishings"/>
    <n v="546931000"/>
  </r>
  <r>
    <x v="258"/>
    <x v="2"/>
    <d v="2014-12-31T00:00:00"/>
    <n v="7803446000"/>
    <n v="5649254000"/>
    <n v="1381396000"/>
    <n v="0"/>
    <n v="0"/>
    <x v="1"/>
    <s v="Home Furnishings"/>
    <n v="772796000"/>
  </r>
  <r>
    <x v="258"/>
    <x v="3"/>
    <d v="2015-12-31T00:00:00"/>
    <n v="8071563000"/>
    <n v="5660877000"/>
    <n v="1573120000"/>
    <n v="0"/>
    <n v="0"/>
    <x v="1"/>
    <s v="Home Furnishings"/>
    <n v="837566000"/>
  </r>
  <r>
    <x v="259"/>
    <x v="0"/>
    <d v="2012-12-31T00:00:00"/>
    <n v="3901300000"/>
    <n v="1503800000"/>
    <n v="1457300000"/>
    <n v="100100000"/>
    <n v="0"/>
    <x v="4"/>
    <s v="Packaged Foods &amp; Meats"/>
    <n v="840100000"/>
  </r>
  <r>
    <x v="259"/>
    <x v="1"/>
    <d v="2013-12-31T00:00:00"/>
    <n v="4200700000"/>
    <n v="1528500000"/>
    <n v="1548600000"/>
    <n v="100200000"/>
    <n v="0"/>
    <x v="4"/>
    <s v="Packaged Foods &amp; Meats"/>
    <n v="1023400000"/>
  </r>
  <r>
    <x v="259"/>
    <x v="2"/>
    <d v="2014-12-31T00:00:00"/>
    <n v="4409300000"/>
    <n v="1700600000"/>
    <n v="1617600000"/>
    <n v="115100000"/>
    <n v="0"/>
    <x v="4"/>
    <s v="Packaged Foods &amp; Meats"/>
    <n v="976000000"/>
  </r>
  <r>
    <x v="259"/>
    <x v="3"/>
    <d v="2015-12-31T00:00:00"/>
    <n v="4071300000"/>
    <n v="1455300000"/>
    <n v="1532400000"/>
    <n v="108400000"/>
    <n v="0"/>
    <x v="4"/>
    <s v="Packaged Foods &amp; Meats"/>
    <n v="975200000"/>
  </r>
  <r>
    <x v="260"/>
    <x v="0"/>
    <d v="2013-11-30T00:00:00"/>
    <n v="4123400000"/>
    <n v="2457600000"/>
    <n v="1090300000"/>
    <n v="0"/>
    <n v="0"/>
    <x v="4"/>
    <s v="Packaged Foods &amp; Meats"/>
    <n v="575500000"/>
  </r>
  <r>
    <x v="260"/>
    <x v="1"/>
    <d v="2014-11-30T00:00:00"/>
    <n v="4243200000"/>
    <n v="2513000000"/>
    <n v="1122000000"/>
    <n v="0"/>
    <n v="0"/>
    <x v="4"/>
    <s v="Packaged Foods &amp; Meats"/>
    <n v="608200000"/>
  </r>
  <r>
    <x v="260"/>
    <x v="2"/>
    <d v="2015-11-30T00:00:00"/>
    <n v="4296300000"/>
    <n v="2559000000"/>
    <n v="1127400000"/>
    <n v="0"/>
    <n v="0"/>
    <x v="4"/>
    <s v="Packaged Foods &amp; Meats"/>
    <n v="609900000"/>
  </r>
  <r>
    <x v="260"/>
    <x v="3"/>
    <d v="2016-11-30T00:00:00"/>
    <n v="4411500000"/>
    <n v="2579800000"/>
    <n v="1175000000"/>
    <n v="0"/>
    <n v="0"/>
    <x v="4"/>
    <s v="Packaged Foods &amp; Meats"/>
    <n v="656700000"/>
  </r>
  <r>
    <x v="261"/>
    <x v="0"/>
    <d v="2012-12-31T00:00:00"/>
    <n v="2031901000"/>
    <n v="1704767000"/>
    <n v="135824000"/>
    <n v="0"/>
    <n v="0"/>
    <x v="8"/>
    <s v="Construction Materials"/>
    <n v="191310000"/>
  </r>
  <r>
    <x v="261"/>
    <x v="1"/>
    <d v="2013-12-31T00:00:00"/>
    <n v="2155551000"/>
    <n v="1791594000"/>
    <n v="145298000"/>
    <n v="0"/>
    <n v="0"/>
    <x v="8"/>
    <s v="Construction Materials"/>
    <n v="218659000"/>
  </r>
  <r>
    <x v="261"/>
    <x v="2"/>
    <d v="2014-12-31T00:00:00"/>
    <n v="2957951000"/>
    <n v="2435591000"/>
    <n v="164596000"/>
    <n v="0"/>
    <n v="0"/>
    <x v="8"/>
    <s v="Construction Materials"/>
    <n v="357764000"/>
  </r>
  <r>
    <x v="261"/>
    <x v="3"/>
    <d v="2015-12-31T00:00:00"/>
    <n v="3539570000"/>
    <n v="2817803000"/>
    <n v="233887000"/>
    <n v="0"/>
    <n v="0"/>
    <x v="8"/>
    <s v="Construction Materials"/>
    <n v="487880000"/>
  </r>
  <r>
    <x v="262"/>
    <x v="0"/>
    <d v="2012-12-31T00:00:00"/>
    <n v="11924000000"/>
    <n v="0"/>
    <n v="7134000000"/>
    <n v="0"/>
    <n v="2961000000"/>
    <x v="6"/>
    <s v="Insurance Brokers"/>
    <n v="1829000000"/>
  </r>
  <r>
    <x v="262"/>
    <x v="1"/>
    <d v="2013-12-31T00:00:00"/>
    <n v="12261000000"/>
    <n v="0"/>
    <n v="7226000000"/>
    <n v="0"/>
    <n v="2958000000"/>
    <x v="6"/>
    <s v="Insurance Brokers"/>
    <n v="2077000000"/>
  </r>
  <r>
    <x v="262"/>
    <x v="2"/>
    <d v="2014-12-31T00:00:00"/>
    <n v="12951000000"/>
    <n v="0"/>
    <n v="7515000000"/>
    <n v="0"/>
    <n v="3135000000"/>
    <x v="6"/>
    <s v="Insurance Brokers"/>
    <n v="2301000000"/>
  </r>
  <r>
    <x v="262"/>
    <x v="3"/>
    <d v="2015-12-31T00:00:00"/>
    <n v="12893000000"/>
    <n v="0"/>
    <n v="7334000000"/>
    <n v="0"/>
    <n v="3140000000"/>
    <x v="6"/>
    <s v="Insurance Brokers"/>
    <n v="2419000000"/>
  </r>
  <r>
    <x v="263"/>
    <x v="0"/>
    <d v="2013-12-31T00:00:00"/>
    <n v="30871000000"/>
    <n v="16106000000"/>
    <n v="6384000000"/>
    <n v="1715000000"/>
    <n v="0"/>
    <x v="0"/>
    <s v="Industrial Conglomerates"/>
    <n v="6666000000"/>
  </r>
  <r>
    <x v="263"/>
    <x v="1"/>
    <d v="2014-12-31T00:00:00"/>
    <n v="31821000000"/>
    <n v="16447000000"/>
    <n v="6469000000"/>
    <n v="1770000000"/>
    <n v="0"/>
    <x v="0"/>
    <s v="Industrial Conglomerates"/>
    <n v="7135000000"/>
  </r>
  <r>
    <x v="263"/>
    <x v="2"/>
    <d v="2015-12-31T00:00:00"/>
    <n v="30274000000"/>
    <n v="15383000000"/>
    <n v="6182000000"/>
    <n v="1763000000"/>
    <n v="0"/>
    <x v="0"/>
    <s v="Industrial Conglomerates"/>
    <n v="6946000000"/>
  </r>
  <r>
    <x v="263"/>
    <x v="3"/>
    <d v="2016-12-31T00:00:00"/>
    <n v="30109000000"/>
    <n v="15040000000"/>
    <n v="6111000000"/>
    <n v="1735000000"/>
    <n v="0"/>
    <x v="0"/>
    <s v="Industrial Conglomerates"/>
    <n v="7223000000"/>
  </r>
  <r>
    <x v="264"/>
    <x v="0"/>
    <d v="2012-12-31T00:00:00"/>
    <n v="2060702000"/>
    <n v="995046000"/>
    <n v="0"/>
    <n v="0"/>
    <n v="0"/>
    <x v="4"/>
    <s v="Soft Drinks"/>
    <n v="1065656000"/>
  </r>
  <r>
    <x v="264"/>
    <x v="1"/>
    <d v="2013-12-31T00:00:00"/>
    <n v="2246428000"/>
    <n v="1073497000"/>
    <n v="0"/>
    <n v="0"/>
    <n v="0"/>
    <x v="4"/>
    <s v="Soft Drinks"/>
    <n v="1172931000"/>
  </r>
  <r>
    <x v="264"/>
    <x v="2"/>
    <d v="2014-12-31T00:00:00"/>
    <n v="2464867000"/>
    <n v="1125057000"/>
    <n v="0"/>
    <n v="0"/>
    <n v="0"/>
    <x v="4"/>
    <s v="Soft Drinks"/>
    <n v="1339810000"/>
  </r>
  <r>
    <x v="264"/>
    <x v="3"/>
    <d v="2015-12-31T00:00:00"/>
    <n v="2722564000"/>
    <n v="1090263000"/>
    <n v="0"/>
    <n v="0"/>
    <n v="0"/>
    <x v="4"/>
    <s v="Soft Drinks"/>
    <n v="1632301000"/>
  </r>
  <r>
    <x v="265"/>
    <x v="0"/>
    <d v="2012-12-31T00:00:00"/>
    <n v="24618000000"/>
    <n v="15055000000"/>
    <n v="2249000000"/>
    <n v="0"/>
    <n v="0"/>
    <x v="4"/>
    <s v="Tobacco"/>
    <n v="7314000000"/>
  </r>
  <r>
    <x v="265"/>
    <x v="1"/>
    <d v="2013-12-31T00:00:00"/>
    <n v="24466000000"/>
    <n v="14009000000"/>
    <n v="2362000000"/>
    <n v="0"/>
    <n v="0"/>
    <x v="4"/>
    <s v="Tobacco"/>
    <n v="8095000000"/>
  </r>
  <r>
    <x v="265"/>
    <x v="2"/>
    <d v="2014-12-31T00:00:00"/>
    <n v="24522000000"/>
    <n v="14362000000"/>
    <n v="2541000000"/>
    <n v="0"/>
    <n v="0"/>
    <x v="4"/>
    <s v="Tobacco"/>
    <n v="7619000000"/>
  </r>
  <r>
    <x v="265"/>
    <x v="3"/>
    <d v="2015-12-31T00:00:00"/>
    <n v="25434000000"/>
    <n v="14320000000"/>
    <n v="2749000000"/>
    <n v="0"/>
    <n v="0"/>
    <x v="4"/>
    <s v="Tobacco"/>
    <n v="8365000000"/>
  </r>
  <r>
    <x v="266"/>
    <x v="0"/>
    <d v="2013-08-31T00:00:00"/>
    <n v="14861000000"/>
    <n v="7208000000"/>
    <n v="2550000000"/>
    <n v="1533000000"/>
    <n v="0"/>
    <x v="8"/>
    <s v="Fertilizers &amp; Agricultural Chemicals"/>
    <n v="3570000000"/>
  </r>
  <r>
    <x v="266"/>
    <x v="1"/>
    <d v="2014-08-31T00:00:00"/>
    <n v="15855000000"/>
    <n v="7281000000"/>
    <n v="2774000000"/>
    <n v="1725000000"/>
    <n v="0"/>
    <x v="8"/>
    <s v="Fertilizers &amp; Agricultural Chemicals"/>
    <n v="4075000000"/>
  </r>
  <r>
    <x v="266"/>
    <x v="2"/>
    <d v="2015-08-31T00:00:00"/>
    <n v="15001000000"/>
    <n v="6819000000"/>
    <n v="2686000000"/>
    <n v="1580000000"/>
    <n v="0"/>
    <x v="8"/>
    <s v="Fertilizers &amp; Agricultural Chemicals"/>
    <n v="3916000000"/>
  </r>
  <r>
    <x v="266"/>
    <x v="3"/>
    <d v="2016-08-31T00:00:00"/>
    <n v="13502000000"/>
    <n v="6485000000"/>
    <n v="2833000000"/>
    <n v="1512000000"/>
    <n v="0"/>
    <x v="8"/>
    <s v="Fertilizers &amp; Agricultural Chemicals"/>
    <n v="2672000000"/>
  </r>
  <r>
    <x v="267"/>
    <x v="0"/>
    <d v="2013-05-31T00:00:00"/>
    <n v="9974100000"/>
    <n v="7213900000"/>
    <n v="550600000"/>
    <n v="0"/>
    <n v="0"/>
    <x v="8"/>
    <s v="Fertilizers &amp; Agricultural Chemicals"/>
    <n v="2209600000"/>
  </r>
  <r>
    <x v="267"/>
    <x v="1"/>
    <d v="2014-12-31T00:00:00"/>
    <n v="9055800000"/>
    <n v="7129200000"/>
    <n v="505800000"/>
    <n v="0"/>
    <n v="0"/>
    <x v="8"/>
    <s v="Fertilizers &amp; Agricultural Chemicals"/>
    <n v="1420800000"/>
  </r>
  <r>
    <x v="267"/>
    <x v="2"/>
    <d v="2015-12-31T00:00:00"/>
    <n v="8895300000"/>
    <n v="7177400000"/>
    <n v="439100000"/>
    <n v="0"/>
    <n v="0"/>
    <x v="8"/>
    <s v="Fertilizers &amp; Agricultural Chemicals"/>
    <n v="1278800000"/>
  </r>
  <r>
    <x v="267"/>
    <x v="3"/>
    <d v="2016-12-31T00:00:00"/>
    <n v="7162800000"/>
    <n v="6352800000"/>
    <n v="491000000"/>
    <n v="0"/>
    <n v="0"/>
    <x v="8"/>
    <s v="Fertilizers &amp; Agricultural Chemicals"/>
    <n v="319000000"/>
  </r>
  <r>
    <x v="268"/>
    <x v="0"/>
    <d v="2012-12-31T00:00:00"/>
    <n v="82243000000"/>
    <n v="68948000000"/>
    <n v="7202000000"/>
    <n v="0"/>
    <n v="995000000"/>
    <x v="9"/>
    <s v="Oil &amp; Gas Refining &amp; Marketing &amp; Transportation"/>
    <n v="5098000000"/>
  </r>
  <r>
    <x v="268"/>
    <x v="1"/>
    <d v="2013-12-31T00:00:00"/>
    <n v="100160000000"/>
    <n v="87758000000"/>
    <n v="7851000000"/>
    <n v="0"/>
    <n v="1220000000"/>
    <x v="9"/>
    <s v="Oil &amp; Gas Refining &amp; Marketing &amp; Transportation"/>
    <n v="3331000000"/>
  </r>
  <r>
    <x v="268"/>
    <x v="2"/>
    <d v="2014-12-31T00:00:00"/>
    <n v="97817000000"/>
    <n v="84275000000"/>
    <n v="8450000000"/>
    <n v="0"/>
    <n v="1326000000"/>
    <x v="9"/>
    <s v="Oil &amp; Gas Refining &amp; Marketing &amp; Transportation"/>
    <n v="3766000000"/>
  </r>
  <r>
    <x v="268"/>
    <x v="3"/>
    <d v="2015-12-31T00:00:00"/>
    <n v="72051000000"/>
    <n v="55891000000"/>
    <n v="10029000000"/>
    <n v="0"/>
    <n v="1646000000"/>
    <x v="9"/>
    <s v="Oil &amp; Gas Refining &amp; Marketing &amp; Transportation"/>
    <n v="4485000000"/>
  </r>
  <r>
    <x v="269"/>
    <x v="0"/>
    <d v="2012-12-31T00:00:00"/>
    <n v="47267000000"/>
    <n v="16446000000"/>
    <n v="12776000000"/>
    <n v="8168000000"/>
    <n v="0"/>
    <x v="3"/>
    <s v="Pharmaceuticals"/>
    <n v="9877000000"/>
  </r>
  <r>
    <x v="269"/>
    <x v="1"/>
    <d v="2013-12-31T00:00:00"/>
    <n v="44033000000"/>
    <n v="16954000000"/>
    <n v="11911000000"/>
    <n v="7503000000"/>
    <n v="0"/>
    <x v="3"/>
    <s v="Pharmaceuticals"/>
    <n v="7665000000"/>
  </r>
  <r>
    <x v="269"/>
    <x v="2"/>
    <d v="2014-12-31T00:00:00"/>
    <n v="42237000000"/>
    <n v="16768000000"/>
    <n v="11606000000"/>
    <n v="7180000000"/>
    <n v="0"/>
    <x v="3"/>
    <s v="Pharmaceuticals"/>
    <n v="6683000000"/>
  </r>
  <r>
    <x v="269"/>
    <x v="3"/>
    <d v="2015-12-31T00:00:00"/>
    <n v="39498000000"/>
    <n v="14934000000"/>
    <n v="10313000000"/>
    <n v="6704000000"/>
    <n v="0"/>
    <x v="3"/>
    <s v="Pharmaceuticals"/>
    <n v="7547000000"/>
  </r>
  <r>
    <x v="270"/>
    <x v="0"/>
    <d v="2012-12-31T00:00:00"/>
    <n v="11966000000"/>
    <n v="2079000000"/>
    <n v="4017000000"/>
    <n v="0"/>
    <n v="2008000000"/>
    <x v="9"/>
    <s v="Oil &amp; Gas Exploration &amp; Production"/>
    <n v="3862000000"/>
  </r>
  <r>
    <x v="270"/>
    <x v="1"/>
    <d v="2013-12-31T00:00:00"/>
    <n v="11325000000"/>
    <n v="2156000000"/>
    <n v="3469000000"/>
    <n v="0"/>
    <n v="2500000000"/>
    <x v="9"/>
    <s v="Oil &amp; Gas Exploration &amp; Production"/>
    <n v="3200000000"/>
  </r>
  <r>
    <x v="270"/>
    <x v="2"/>
    <d v="2014-12-31T00:00:00"/>
    <n v="10846000000"/>
    <n v="2246000000"/>
    <n v="3627000000"/>
    <n v="0"/>
    <n v="2861000000"/>
    <x v="9"/>
    <s v="Oil &amp; Gas Exploration &amp; Production"/>
    <n v="2112000000"/>
  </r>
  <r>
    <x v="270"/>
    <x v="3"/>
    <d v="2015-12-31T00:00:00"/>
    <n v="5522000000"/>
    <n v="1694000000"/>
    <n v="1831000000"/>
    <n v="0"/>
    <n v="2957000000"/>
    <x v="9"/>
    <s v="Oil &amp; Gas Exploration &amp; Production"/>
    <n v="-960000000"/>
  </r>
  <r>
    <x v="271"/>
    <x v="0"/>
    <d v="2013-06-30T00:00:00"/>
    <n v="77849000000"/>
    <n v="20385000000"/>
    <n v="20289000000"/>
    <n v="10411000000"/>
    <n v="0"/>
    <x v="2"/>
    <s v="Systems Software"/>
    <n v="26764000000"/>
  </r>
  <r>
    <x v="271"/>
    <x v="1"/>
    <d v="2014-06-30T00:00:00"/>
    <n v="86833000000"/>
    <n v="27078000000"/>
    <n v="20488000000"/>
    <n v="11381000000"/>
    <n v="0"/>
    <x v="2"/>
    <s v="Systems Software"/>
    <n v="27886000000"/>
  </r>
  <r>
    <x v="271"/>
    <x v="2"/>
    <d v="2015-06-30T00:00:00"/>
    <n v="93580000000"/>
    <n v="33038000000"/>
    <n v="20324000000"/>
    <n v="12046000000"/>
    <n v="0"/>
    <x v="2"/>
    <s v="Systems Software"/>
    <n v="28172000000"/>
  </r>
  <r>
    <x v="271"/>
    <x v="3"/>
    <d v="2016-06-30T00:00:00"/>
    <n v="85320000000"/>
    <n v="32780000000"/>
    <n v="19260000000"/>
    <n v="11988000000"/>
    <n v="0"/>
    <x v="2"/>
    <s v="Systems Software"/>
    <n v="21292000000"/>
  </r>
  <r>
    <x v="272"/>
    <x v="0"/>
    <d v="2012-12-31T00:00:00"/>
    <n v="4608955000"/>
    <n v="116586000"/>
    <n v="2448629000"/>
    <n v="0"/>
    <n v="264631000"/>
    <x v="6"/>
    <s v="Banks"/>
    <n v="1779109000"/>
  </r>
  <r>
    <x v="272"/>
    <x v="1"/>
    <d v="2013-12-31T00:00:00"/>
    <n v="4822539000"/>
    <n v="83692000"/>
    <n v="2540954000"/>
    <n v="0"/>
    <n v="231912000"/>
    <x v="6"/>
    <s v="Banks"/>
    <n v="1965981000"/>
  </r>
  <r>
    <x v="272"/>
    <x v="2"/>
    <d v="2014-12-31T00:00:00"/>
    <n v="4736150000"/>
    <n v="63083000"/>
    <n v="2655650000"/>
    <n v="0"/>
    <n v="157824000"/>
    <x v="6"/>
    <s v="Banks"/>
    <n v="1859593000"/>
  </r>
  <r>
    <x v="272"/>
    <x v="3"/>
    <d v="2015-12-31T00:00:00"/>
    <n v="4995881000"/>
    <n v="73814000"/>
    <n v="2796508000"/>
    <n v="0"/>
    <n v="196424000"/>
    <x v="6"/>
    <s v="Banks"/>
    <n v="1929135000"/>
  </r>
  <r>
    <x v="273"/>
    <x v="0"/>
    <d v="2013-12-31T00:00:00"/>
    <n v="2378972000"/>
    <n v="1097041000"/>
    <n v="692693000"/>
    <n v="116346000"/>
    <n v="24539000"/>
    <x v="3"/>
    <s v="Life Sciences Tools &amp; Services"/>
    <n v="448353000"/>
  </r>
  <r>
    <x v="273"/>
    <x v="1"/>
    <d v="2014-12-31T00:00:00"/>
    <n v="2485983000"/>
    <n v="1127233000"/>
    <n v="728582000"/>
    <n v="123297000"/>
    <n v="29185000"/>
    <x v="3"/>
    <s v="Life Sciences Tools &amp; Services"/>
    <n v="477686000"/>
  </r>
  <r>
    <x v="273"/>
    <x v="2"/>
    <d v="2015-12-31T00:00:00"/>
    <n v="2395447000"/>
    <n v="1043454000"/>
    <n v="700810000"/>
    <n v="119076000"/>
    <n v="30951000"/>
    <x v="3"/>
    <s v="Life Sciences Tools &amp; Services"/>
    <n v="501156000"/>
  </r>
  <r>
    <x v="273"/>
    <x v="3"/>
    <d v="2016-12-31T00:00:00"/>
    <n v="2508257000"/>
    <n v="1072670000"/>
    <n v="732622000"/>
    <n v="119968000"/>
    <n v="36052000"/>
    <x v="3"/>
    <s v="Life Sciences Tools &amp; Services"/>
    <n v="546945000"/>
  </r>
  <r>
    <x v="274"/>
    <x v="0"/>
    <d v="2013-08-29T00:00:00"/>
    <n v="9073000000"/>
    <n v="7226000000"/>
    <n v="554000000"/>
    <n v="931000000"/>
    <n v="0"/>
    <x v="2"/>
    <s v="Semiconductors"/>
    <n v="362000000"/>
  </r>
  <r>
    <x v="274"/>
    <x v="1"/>
    <d v="2014-08-28T00:00:00"/>
    <n v="16358000000"/>
    <n v="10921000000"/>
    <n v="939000000"/>
    <n v="1371000000"/>
    <n v="0"/>
    <x v="2"/>
    <s v="Semiconductors"/>
    <n v="3127000000"/>
  </r>
  <r>
    <x v="274"/>
    <x v="2"/>
    <d v="2015-09-03T00:00:00"/>
    <n v="16192000000"/>
    <n v="10977000000"/>
    <n v="674000000"/>
    <n v="1540000000"/>
    <n v="0"/>
    <x v="2"/>
    <s v="Semiconductors"/>
    <n v="3001000000"/>
  </r>
  <r>
    <x v="274"/>
    <x v="3"/>
    <d v="2016-09-01T00:00:00"/>
    <n v="12399000000"/>
    <n v="9894000000"/>
    <n v="653000000"/>
    <n v="1617000000"/>
    <n v="0"/>
    <x v="2"/>
    <s v="Semiconductors"/>
    <n v="235000000"/>
  </r>
  <r>
    <x v="275"/>
    <x v="0"/>
    <d v="2012-12-31T00:00:00"/>
    <n v="4608563000"/>
    <n v="1079136000"/>
    <n v="285144000"/>
    <n v="0"/>
    <n v="1291456000"/>
    <x v="9"/>
    <s v="Integrated Oil &amp; Gas"/>
    <n v="1952827000"/>
  </r>
  <r>
    <x v="275"/>
    <x v="1"/>
    <d v="2013-12-31T00:00:00"/>
    <n v="5312686000"/>
    <n v="1252812000"/>
    <n v="466498000"/>
    <n v="0"/>
    <n v="1602390000"/>
    <x v="9"/>
    <s v="Integrated Oil &amp; Gas"/>
    <n v="1990986000"/>
  </r>
  <r>
    <x v="275"/>
    <x v="2"/>
    <d v="2014-12-31T00:00:00"/>
    <n v="5288933000"/>
    <n v="1089888000"/>
    <n v="471219000"/>
    <n v="0"/>
    <n v="1957025000"/>
    <x v="9"/>
    <s v="Integrated Oil &amp; Gas"/>
    <n v="1770801000"/>
  </r>
  <r>
    <x v="275"/>
    <x v="3"/>
    <d v="2015-12-31T00:00:00"/>
    <n v="2787116000"/>
    <n v="832306000"/>
    <n v="372457000"/>
    <n v="0"/>
    <n v="1668489000"/>
    <x v="9"/>
    <s v="Integrated Oil &amp; Gas"/>
    <n v="-86136000"/>
  </r>
  <r>
    <x v="276"/>
    <x v="0"/>
    <d v="2014-12-31T00:00:00"/>
    <n v="7719600000"/>
    <n v="4191600000"/>
    <n v="1545700000"/>
    <n v="581800000"/>
    <n v="0"/>
    <x v="3"/>
    <s v="Pharmaceuticals"/>
    <n v="1400500000"/>
  </r>
  <r>
    <x v="276"/>
    <x v="1"/>
    <d v="2015-12-31T00:00:00"/>
    <n v="9429300000"/>
    <n v="5213200000"/>
    <n v="2180700000"/>
    <n v="671900000"/>
    <n v="0"/>
    <x v="3"/>
    <s v="Pharmaceuticals"/>
    <n v="1363500000"/>
  </r>
  <r>
    <x v="277"/>
    <x v="0"/>
    <d v="2013-12-31T00:00:00"/>
    <n v="5015000000"/>
    <n v="844000000"/>
    <n v="446000000"/>
    <n v="0"/>
    <n v="1568000000"/>
    <x v="9"/>
    <s v="Oil &amp; Gas Exploration &amp; Production"/>
    <n v="2157000000"/>
  </r>
  <r>
    <x v="277"/>
    <x v="1"/>
    <d v="2014-12-31T00:00:00"/>
    <n v="5115000000"/>
    <n v="945000000"/>
    <n v="495000000"/>
    <n v="0"/>
    <n v="1759000000"/>
    <x v="9"/>
    <s v="Oil &amp; Gas Exploration &amp; Production"/>
    <n v="1916000000"/>
  </r>
  <r>
    <x v="277"/>
    <x v="2"/>
    <d v="2015-12-31T00:00:00"/>
    <n v="3183000000"/>
    <n v="979000000"/>
    <n v="745000000"/>
    <n v="0"/>
    <n v="2131000000"/>
    <x v="9"/>
    <s v="Oil &amp; Gas Exploration &amp; Production"/>
    <n v="-672000000"/>
  </r>
  <r>
    <x v="277"/>
    <x v="3"/>
    <d v="2016-12-31T00:00:00"/>
    <n v="3491000000"/>
    <n v="1083000000"/>
    <n v="233000000"/>
    <n v="0"/>
    <n v="2454000000"/>
    <x v="9"/>
    <s v="Oil &amp; Gas Exploration &amp; Production"/>
    <n v="-279000000"/>
  </r>
  <r>
    <x v="278"/>
    <x v="0"/>
    <d v="2012-12-31T00:00:00"/>
    <n v="3023000000"/>
    <n v="1446000000"/>
    <n v="832000000"/>
    <n v="0"/>
    <n v="104000000"/>
    <x v="6"/>
    <s v="Diversified Financial Services"/>
    <n v="641000000"/>
  </r>
  <r>
    <x v="278"/>
    <x v="1"/>
    <d v="2013-12-31T00:00:00"/>
    <n v="3100000000"/>
    <n v="1316000000"/>
    <n v="1054000000"/>
    <n v="0"/>
    <n v="122000000"/>
    <x v="6"/>
    <s v="Diversified Financial Services"/>
    <n v="608000000"/>
  </r>
  <r>
    <x v="278"/>
    <x v="2"/>
    <d v="2014-12-31T00:00:00"/>
    <n v="3383000000"/>
    <n v="1433000000"/>
    <n v="1095000000"/>
    <n v="0"/>
    <n v="137000000"/>
    <x v="6"/>
    <s v="Diversified Financial Services"/>
    <n v="718000000"/>
  </r>
  <r>
    <x v="278"/>
    <x v="3"/>
    <d v="2015-12-31T00:00:00"/>
    <n v="3292000000"/>
    <n v="1313000000"/>
    <n v="1050000000"/>
    <n v="0"/>
    <n v="138000000"/>
    <x v="6"/>
    <s v="Diversified Financial Services"/>
    <n v="791000000"/>
  </r>
  <r>
    <x v="279"/>
    <x v="0"/>
    <d v="2012-12-31T00:00:00"/>
    <n v="14256000000"/>
    <n v="8276000000"/>
    <n v="1186000000"/>
    <n v="0"/>
    <n v="1518000000"/>
    <x v="5"/>
    <s v="MultiUtilities"/>
    <n v="3276000000"/>
  </r>
  <r>
    <x v="279"/>
    <x v="1"/>
    <d v="2013-12-31T00:00:00"/>
    <n v="15136000000"/>
    <n v="8152000000"/>
    <n v="1280000000"/>
    <n v="0"/>
    <n v="2163000000"/>
    <x v="5"/>
    <s v="MultiUtilities"/>
    <n v="3541000000"/>
  </r>
  <r>
    <x v="279"/>
    <x v="2"/>
    <d v="2014-12-31T00:00:00"/>
    <n v="17021000000"/>
    <n v="8751000000"/>
    <n v="1324000000"/>
    <n v="0"/>
    <n v="2551000000"/>
    <x v="5"/>
    <s v="MultiUtilities"/>
    <n v="4395000000"/>
  </r>
  <r>
    <x v="279"/>
    <x v="3"/>
    <d v="2015-12-31T00:00:00"/>
    <n v="17486000000"/>
    <n v="8596000000"/>
    <n v="1399000000"/>
    <n v="0"/>
    <n v="2831000000"/>
    <x v="5"/>
    <s v="MultiUtilities"/>
    <n v="4660000000"/>
  </r>
  <r>
    <x v="280"/>
    <x v="0"/>
    <d v="2012-12-31T00:00:00"/>
    <n v="9964000000"/>
    <n v="4334000000"/>
    <n v="757000000"/>
    <n v="704000000"/>
    <n v="1032000000"/>
    <x v="8"/>
    <s v="Gold"/>
    <n v="3137000000"/>
  </r>
  <r>
    <x v="280"/>
    <x v="1"/>
    <d v="2013-12-31T00:00:00"/>
    <n v="8414000000"/>
    <n v="5299000000"/>
    <n v="584000000"/>
    <n v="469000000"/>
    <n v="1362000000"/>
    <x v="8"/>
    <s v="Gold"/>
    <n v="700000000"/>
  </r>
  <r>
    <x v="280"/>
    <x v="2"/>
    <d v="2014-12-31T00:00:00"/>
    <n v="7292000000"/>
    <n v="4457000000"/>
    <n v="545000000"/>
    <n v="325000000"/>
    <n v="1229000000"/>
    <x v="8"/>
    <s v="Gold"/>
    <n v="736000000"/>
  </r>
  <r>
    <x v="280"/>
    <x v="3"/>
    <d v="2015-12-31T00:00:00"/>
    <n v="7729000000"/>
    <n v="4312000000"/>
    <n v="670000000"/>
    <n v="289000000"/>
    <n v="1239000000"/>
    <x v="8"/>
    <s v="Gold"/>
    <n v="1219000000"/>
  </r>
  <r>
    <x v="281"/>
    <x v="0"/>
    <d v="2013-12-31T00:00:00"/>
    <n v="4374562000"/>
    <n v="3117203000"/>
    <n v="650243000"/>
    <n v="378769000"/>
    <n v="0"/>
    <x v="2"/>
    <s v="Internet Software &amp; Services"/>
    <n v="228347000"/>
  </r>
  <r>
    <x v="281"/>
    <x v="1"/>
    <d v="2014-12-31T00:00:00"/>
    <n v="5504656000"/>
    <n v="3752760000"/>
    <n v="876927000"/>
    <n v="472321000"/>
    <n v="0"/>
    <x v="2"/>
    <s v="Internet Software &amp; Services"/>
    <n v="402648000"/>
  </r>
  <r>
    <x v="281"/>
    <x v="2"/>
    <d v="2015-12-31T00:00:00"/>
    <n v="6779511000"/>
    <n v="4591476000"/>
    <n v="1231421000"/>
    <n v="650788000"/>
    <n v="0"/>
    <x v="2"/>
    <s v="Internet Software &amp; Services"/>
    <n v="305826000"/>
  </r>
  <r>
    <x v="281"/>
    <x v="3"/>
    <d v="2016-12-31T00:00:00"/>
    <n v="8830669000"/>
    <n v="6029901000"/>
    <n v="1568877000"/>
    <n v="852098000"/>
    <n v="0"/>
    <x v="2"/>
    <s v="Internet Software &amp; Services"/>
    <n v="379793000"/>
  </r>
  <r>
    <x v="282"/>
    <x v="0"/>
    <d v="2012-12-31T00:00:00"/>
    <n v="1562000000"/>
    <n v="413000000"/>
    <n v="311000000"/>
    <n v="0"/>
    <n v="704000000"/>
    <x v="9"/>
    <s v="Oil &amp; Gas Exploration &amp; Production"/>
    <n v="134000000"/>
  </r>
  <r>
    <x v="282"/>
    <x v="1"/>
    <d v="2013-12-31T00:00:00"/>
    <n v="1857000000"/>
    <n v="411000000"/>
    <n v="311000000"/>
    <n v="0"/>
    <n v="685000000"/>
    <x v="9"/>
    <s v="Oil &amp; Gas Exploration &amp; Production"/>
    <n v="450000000"/>
  </r>
  <r>
    <x v="282"/>
    <x v="2"/>
    <d v="2014-12-31T00:00:00"/>
    <n v="2288000000"/>
    <n v="485000000"/>
    <n v="358000000"/>
    <n v="0"/>
    <n v="870000000"/>
    <x v="9"/>
    <s v="Oil &amp; Gas Exploration &amp; Production"/>
    <n v="575000000"/>
  </r>
  <r>
    <x v="282"/>
    <x v="3"/>
    <d v="2015-12-31T00:00:00"/>
    <n v="1557000000"/>
    <n v="497000000"/>
    <n v="5204000000"/>
    <n v="0"/>
    <n v="917000000"/>
    <x v="9"/>
    <s v="Oil &amp; Gas Exploration &amp; Production"/>
    <n v="-5061000000"/>
  </r>
  <r>
    <x v="283"/>
    <x v="0"/>
    <d v="2013-05-31T00:00:00"/>
    <n v="25313000000"/>
    <n v="14279000000"/>
    <n v="7796000000"/>
    <n v="0"/>
    <n v="0"/>
    <x v="1"/>
    <s v="Apparel, Accessories &amp; Luxury Goods"/>
    <n v="3238000000"/>
  </r>
  <r>
    <x v="283"/>
    <x v="1"/>
    <d v="2014-05-31T00:00:00"/>
    <n v="27799000000"/>
    <n v="15353000000"/>
    <n v="8766000000"/>
    <n v="0"/>
    <n v="0"/>
    <x v="1"/>
    <s v="Apparel, Accessories &amp; Luxury Goods"/>
    <n v="3680000000"/>
  </r>
  <r>
    <x v="283"/>
    <x v="2"/>
    <d v="2015-05-31T00:00:00"/>
    <n v="30601000000"/>
    <n v="16534000000"/>
    <n v="9892000000"/>
    <n v="0"/>
    <n v="0"/>
    <x v="1"/>
    <s v="Apparel, Accessories &amp; Luxury Goods"/>
    <n v="4175000000"/>
  </r>
  <r>
    <x v="283"/>
    <x v="3"/>
    <d v="2016-05-31T00:00:00"/>
    <n v="32376000000"/>
    <n v="17405000000"/>
    <n v="10469000000"/>
    <n v="0"/>
    <n v="0"/>
    <x v="1"/>
    <s v="Apparel, Accessories &amp; Luxury Goods"/>
    <n v="4502000000"/>
  </r>
  <r>
    <x v="284"/>
    <x v="0"/>
    <d v="2013-12-31T00:00:00"/>
    <n v="5703000000"/>
    <n v="2398000000"/>
    <n v="1815000000"/>
    <n v="0"/>
    <n v="510000000"/>
    <x v="0"/>
    <s v="Research &amp; Consulting Services"/>
    <n v="980000000"/>
  </r>
  <r>
    <x v="284"/>
    <x v="1"/>
    <d v="2014-12-31T00:00:00"/>
    <n v="6288000000"/>
    <n v="2620000000"/>
    <n v="1917000000"/>
    <n v="0"/>
    <n v="573000000"/>
    <x v="0"/>
    <s v="Research &amp; Consulting Services"/>
    <n v="1178000000"/>
  </r>
  <r>
    <x v="284"/>
    <x v="2"/>
    <d v="2015-12-31T00:00:00"/>
    <n v="6172000000"/>
    <n v="2539000000"/>
    <n v="1915000000"/>
    <n v="0"/>
    <n v="574000000"/>
    <x v="0"/>
    <s v="Research &amp; Consulting Services"/>
    <n v="1144000000"/>
  </r>
  <r>
    <x v="284"/>
    <x v="3"/>
    <d v="2016-12-31T00:00:00"/>
    <n v="6309000000"/>
    <n v="2607000000"/>
    <n v="1851000000"/>
    <n v="0"/>
    <n v="603000000"/>
    <x v="0"/>
    <s v="Research &amp; Consulting Services"/>
    <n v="1248000000"/>
  </r>
  <r>
    <x v="285"/>
    <x v="0"/>
    <d v="2012-12-31T00:00:00"/>
    <n v="17194000000"/>
    <n v="12151000000"/>
    <n v="1654000000"/>
    <n v="0"/>
    <n v="0"/>
    <x v="9"/>
    <s v="Oil &amp; Gas Equipment &amp; Services"/>
    <n v="3389000000"/>
  </r>
  <r>
    <x v="285"/>
    <x v="1"/>
    <d v="2013-12-31T00:00:00"/>
    <n v="19221000000"/>
    <n v="14117000000"/>
    <n v="1905000000"/>
    <n v="0"/>
    <n v="0"/>
    <x v="9"/>
    <s v="Oil &amp; Gas Equipment &amp; Services"/>
    <n v="3199000000"/>
  </r>
  <r>
    <x v="285"/>
    <x v="2"/>
    <d v="2014-12-31T00:00:00"/>
    <n v="21440000000"/>
    <n v="15631000000"/>
    <n v="2092000000"/>
    <n v="0"/>
    <n v="0"/>
    <x v="9"/>
    <s v="Oil &amp; Gas Equipment &amp; Services"/>
    <n v="3717000000"/>
  </r>
  <r>
    <x v="285"/>
    <x v="3"/>
    <d v="2015-12-31T00:00:00"/>
    <n v="14757000000"/>
    <n v="11694000000"/>
    <n v="1764000000"/>
    <n v="0"/>
    <n v="0"/>
    <x v="9"/>
    <s v="Oil &amp; Gas Equipment &amp; Services"/>
    <n v="1299000000"/>
  </r>
  <r>
    <x v="286"/>
    <x v="0"/>
    <d v="2013-12-31T00:00:00"/>
    <n v="11245000000"/>
    <n v="4070000000"/>
    <n v="3002000000"/>
    <n v="0"/>
    <n v="916000000"/>
    <x v="0"/>
    <s v="Railroads"/>
    <n v="3257000000"/>
  </r>
  <r>
    <x v="286"/>
    <x v="1"/>
    <d v="2014-12-31T00:00:00"/>
    <n v="11624000000"/>
    <n v="4201000000"/>
    <n v="2897000000"/>
    <n v="0"/>
    <n v="951000000"/>
    <x v="0"/>
    <s v="Railroads"/>
    <n v="3575000000"/>
  </r>
  <r>
    <x v="286"/>
    <x v="2"/>
    <d v="2015-12-31T00:00:00"/>
    <n v="10511000000"/>
    <n v="3662000000"/>
    <n v="2911000000"/>
    <n v="0"/>
    <n v="1054000000"/>
    <x v="0"/>
    <s v="Railroads"/>
    <n v="2884000000"/>
  </r>
  <r>
    <x v="286"/>
    <x v="3"/>
    <d v="2016-12-31T00:00:00"/>
    <n v="9888000000"/>
    <n v="3045000000"/>
    <n v="2743000000"/>
    <n v="0"/>
    <n v="1026000000"/>
    <x v="0"/>
    <s v="Railroads"/>
    <n v="3074000000"/>
  </r>
  <r>
    <x v="287"/>
    <x v="0"/>
    <d v="2013-04-26T00:00:00"/>
    <n v="6332400000"/>
    <n v="2571300000"/>
    <n v="2247400000"/>
    <n v="904200000"/>
    <n v="0"/>
    <x v="2"/>
    <s v="Internet Software &amp; Services"/>
    <n v="609500000"/>
  </r>
  <r>
    <x v="287"/>
    <x v="1"/>
    <d v="2014-04-25T00:00:00"/>
    <n v="6325000000"/>
    <n v="2406000000"/>
    <n v="2179000000"/>
    <n v="918000000"/>
    <n v="0"/>
    <x v="2"/>
    <s v="Internet Software &amp; Services"/>
    <n v="822000000"/>
  </r>
  <r>
    <x v="287"/>
    <x v="2"/>
    <d v="2015-04-24T00:00:00"/>
    <n v="6123000000"/>
    <n v="2290000000"/>
    <n v="2197000000"/>
    <n v="920000000"/>
    <n v="0"/>
    <x v="2"/>
    <s v="Internet Software &amp; Services"/>
    <n v="716000000"/>
  </r>
  <r>
    <x v="287"/>
    <x v="3"/>
    <d v="2016-04-29T00:00:00"/>
    <n v="5546000000"/>
    <n v="2173000000"/>
    <n v="2099000000"/>
    <n v="861000000"/>
    <n v="0"/>
    <x v="2"/>
    <s v="Internet Software &amp; Services"/>
    <n v="413000000"/>
  </r>
  <r>
    <x v="288"/>
    <x v="0"/>
    <d v="2012-12-31T00:00:00"/>
    <n v="19429273000"/>
    <n v="17915735000"/>
    <n v="454900000"/>
    <n v="0"/>
    <n v="0"/>
    <x v="8"/>
    <s v="Steel"/>
    <n v="1058638000"/>
  </r>
  <r>
    <x v="288"/>
    <x v="1"/>
    <d v="2013-12-31T00:00:00"/>
    <n v="19052046000"/>
    <n v="17641421000"/>
    <n v="467904000"/>
    <n v="0"/>
    <n v="0"/>
    <x v="8"/>
    <s v="Steel"/>
    <n v="942721000"/>
  </r>
  <r>
    <x v="288"/>
    <x v="2"/>
    <d v="2014-12-31T00:00:00"/>
    <n v="21105141000"/>
    <n v="19198615000"/>
    <n v="520805000"/>
    <n v="0"/>
    <n v="0"/>
    <x v="8"/>
    <s v="Steel"/>
    <n v="1385721000"/>
  </r>
  <r>
    <x v="288"/>
    <x v="3"/>
    <d v="2015-12-31T00:00:00"/>
    <n v="16439276000"/>
    <n v="14858014000"/>
    <n v="458989000"/>
    <n v="0"/>
    <n v="0"/>
    <x v="8"/>
    <s v="Steel"/>
    <n v="1122273000"/>
  </r>
  <r>
    <x v="289"/>
    <x v="0"/>
    <d v="2013-01-27T00:00:00"/>
    <n v="4280159000"/>
    <n v="2053816000"/>
    <n v="430822000"/>
    <n v="1147282000"/>
    <n v="0"/>
    <x v="2"/>
    <s v="Semiconductors"/>
    <n v="648239000"/>
  </r>
  <r>
    <x v="289"/>
    <x v="1"/>
    <d v="2014-01-26T00:00:00"/>
    <n v="4130000000"/>
    <n v="1862000000"/>
    <n v="436000000"/>
    <n v="1336000000"/>
    <n v="0"/>
    <x v="2"/>
    <s v="Semiconductors"/>
    <n v="496000000"/>
  </r>
  <r>
    <x v="289"/>
    <x v="2"/>
    <d v="2015-01-25T00:00:00"/>
    <n v="4682000000"/>
    <n v="2083000000"/>
    <n v="480000000"/>
    <n v="1360000000"/>
    <n v="0"/>
    <x v="2"/>
    <s v="Semiconductors"/>
    <n v="759000000"/>
  </r>
  <r>
    <x v="289"/>
    <x v="3"/>
    <d v="2016-01-31T00:00:00"/>
    <n v="5010000000"/>
    <n v="2199000000"/>
    <n v="602000000"/>
    <n v="1331000000"/>
    <n v="0"/>
    <x v="2"/>
    <s v="Semiconductors"/>
    <n v="878000000"/>
  </r>
  <r>
    <x v="290"/>
    <x v="0"/>
    <d v="2012-12-31T00:00:00"/>
    <n v="5508500000"/>
    <n v="3414400000"/>
    <n v="1403500000"/>
    <n v="0"/>
    <n v="0"/>
    <x v="1"/>
    <s v="Housewares &amp; Specialties"/>
    <n v="690600000"/>
  </r>
  <r>
    <x v="290"/>
    <x v="1"/>
    <d v="2013-12-31T00:00:00"/>
    <n v="5607000000"/>
    <n v="3482100000"/>
    <n v="1399500000"/>
    <n v="0"/>
    <n v="0"/>
    <x v="1"/>
    <s v="Housewares &amp; Specialties"/>
    <n v="725400000"/>
  </r>
  <r>
    <x v="290"/>
    <x v="2"/>
    <d v="2014-12-31T00:00:00"/>
    <n v="5727000000"/>
    <n v="3523600000"/>
    <n v="1545900000"/>
    <n v="0"/>
    <n v="0"/>
    <x v="1"/>
    <s v="Housewares &amp; Specialties"/>
    <n v="657500000"/>
  </r>
  <r>
    <x v="290"/>
    <x v="3"/>
    <d v="2015-12-31T00:00:00"/>
    <n v="5915700000"/>
    <n v="3611100000"/>
    <n v="1626000000"/>
    <n v="0"/>
    <n v="0"/>
    <x v="1"/>
    <s v="Housewares &amp; Specialties"/>
    <n v="678600000"/>
  </r>
  <r>
    <x v="291"/>
    <x v="0"/>
    <d v="2012-12-31T00:00:00"/>
    <n v="484581000"/>
    <n v="21306000"/>
    <n v="38123000"/>
    <n v="0"/>
    <n v="147515000"/>
    <x v="7"/>
    <s v="Retail REITs"/>
    <n v="277637000"/>
  </r>
  <r>
    <x v="291"/>
    <x v="1"/>
    <d v="2013-12-31T00:00:00"/>
    <n v="780209000"/>
    <n v="38851000"/>
    <n v="56881000"/>
    <n v="0"/>
    <n v="306769000"/>
    <x v="7"/>
    <s v="Retail REITs"/>
    <n v="377708000"/>
  </r>
  <r>
    <x v="291"/>
    <x v="2"/>
    <d v="2014-12-31T00:00:00"/>
    <n v="933505000"/>
    <n v="53871000"/>
    <n v="51085000"/>
    <n v="0"/>
    <n v="374661000"/>
    <x v="7"/>
    <s v="Retail REITs"/>
    <n v="453888000"/>
  </r>
  <r>
    <x v="291"/>
    <x v="3"/>
    <d v="2015-12-31T00:00:00"/>
    <n v="1023285000"/>
    <n v="55352000"/>
    <n v="49298000"/>
    <n v="0"/>
    <n v="409215000"/>
    <x v="7"/>
    <s v="Retail REITs"/>
    <n v="509420000"/>
  </r>
  <r>
    <x v="292"/>
    <x v="0"/>
    <d v="2012-12-31T00:00:00"/>
    <n v="10184121000"/>
    <n v="8540319000"/>
    <n v="491725000"/>
    <n v="0"/>
    <n v="205334000"/>
    <x v="9"/>
    <s v="Oil &amp; Gas Exploration &amp; Production"/>
    <n v="946743000"/>
  </r>
  <r>
    <x v="292"/>
    <x v="1"/>
    <d v="2013-12-31T00:00:00"/>
    <n v="11871879000"/>
    <n v="10222213000"/>
    <n v="541586000"/>
    <n v="0"/>
    <n v="239343000"/>
    <x v="9"/>
    <s v="Oil &amp; Gas Exploration &amp; Production"/>
    <n v="868737000"/>
  </r>
  <r>
    <x v="292"/>
    <x v="2"/>
    <d v="2014-12-31T00:00:00"/>
    <n v="12195091000"/>
    <n v="10088548000"/>
    <n v="674887000"/>
    <n v="0"/>
    <n v="294684000"/>
    <x v="9"/>
    <s v="Oil &amp; Gas Exploration &amp; Production"/>
    <n v="1136972000"/>
  </r>
  <r>
    <x v="292"/>
    <x v="3"/>
    <d v="2015-12-31T00:00:00"/>
    <n v="7763206000"/>
    <n v="5641052000"/>
    <n v="693331000"/>
    <n v="0"/>
    <n v="354620000"/>
    <x v="9"/>
    <s v="Oil &amp; Gas Exploration &amp; Production"/>
    <n v="1074203000"/>
  </r>
  <r>
    <x v="293"/>
    <x v="0"/>
    <d v="2014-12-31T00:00:00"/>
    <n v="15317800000"/>
    <n v="12602100000"/>
    <n v="477200000"/>
    <n v="0"/>
    <n v="294400000"/>
    <x v="1"/>
    <s v="Advertising"/>
    <n v="1944100000"/>
  </r>
  <r>
    <x v="293"/>
    <x v="1"/>
    <d v="2015-12-31T00:00:00"/>
    <n v="15134400000"/>
    <n v="12491400000"/>
    <n v="431800000"/>
    <n v="0"/>
    <n v="291100000"/>
    <x v="1"/>
    <s v="Advertising"/>
    <n v="1920100000"/>
  </r>
  <r>
    <x v="293"/>
    <x v="2"/>
    <d v="2016-12-31T00:00:00"/>
    <n v="15416900000"/>
    <n v="12671200000"/>
    <n v="443900000"/>
    <n v="0"/>
    <n v="292900000"/>
    <x v="1"/>
    <s v="Advertising"/>
    <n v="2008900000"/>
  </r>
  <r>
    <x v="294"/>
    <x v="0"/>
    <d v="2012-12-31T00:00:00"/>
    <n v="6182184000"/>
    <n v="3084766000"/>
    <n v="2120025000"/>
    <n v="0"/>
    <n v="0"/>
    <x v="1"/>
    <s v="Specialty Stores"/>
    <n v="977393000"/>
  </r>
  <r>
    <x v="294"/>
    <x v="1"/>
    <d v="2013-12-31T00:00:00"/>
    <n v="6649237000"/>
    <n v="3280236000"/>
    <n v="2265516000"/>
    <n v="0"/>
    <n v="0"/>
    <x v="1"/>
    <s v="Specialty Stores"/>
    <n v="1103485000"/>
  </r>
  <r>
    <x v="294"/>
    <x v="2"/>
    <d v="2014-12-31T00:00:00"/>
    <n v="7216081000"/>
    <n v="3507180000"/>
    <n v="2438527000"/>
    <n v="0"/>
    <n v="0"/>
    <x v="1"/>
    <s v="Specialty Stores"/>
    <n v="1270374000"/>
  </r>
  <r>
    <x v="294"/>
    <x v="3"/>
    <d v="2015-12-31T00:00:00"/>
    <n v="7966674000"/>
    <n v="3804031000"/>
    <n v="2648622000"/>
    <n v="0"/>
    <n v="0"/>
    <x v="1"/>
    <s v="Specialty Stores"/>
    <n v="1514021000"/>
  </r>
  <r>
    <x v="295"/>
    <x v="0"/>
    <d v="2012-12-31T00:00:00"/>
    <n v="20100000000"/>
    <n v="6530000000"/>
    <n v="1879000000"/>
    <n v="0"/>
    <n v="3585000000"/>
    <x v="9"/>
    <s v="Oil &amp; Gas Exploration &amp; Production"/>
    <n v="8106000000"/>
  </r>
  <r>
    <x v="295"/>
    <x v="1"/>
    <d v="2013-12-31T00:00:00"/>
    <n v="20170000000"/>
    <n v="6497000000"/>
    <n v="2108000000"/>
    <n v="0"/>
    <n v="4203000000"/>
    <x v="9"/>
    <s v="Oil &amp; Gas Exploration &amp; Production"/>
    <n v="7362000000"/>
  </r>
  <r>
    <x v="295"/>
    <x v="2"/>
    <d v="2014-12-31T00:00:00"/>
    <n v="19312000000"/>
    <n v="6803000000"/>
    <n v="2053000000"/>
    <n v="0"/>
    <n v="4261000000"/>
    <x v="9"/>
    <s v="Oil &amp; Gas Exploration &amp; Production"/>
    <n v="6195000000"/>
  </r>
  <r>
    <x v="295"/>
    <x v="3"/>
    <d v="2015-12-31T00:00:00"/>
    <n v="12480000000"/>
    <n v="5804000000"/>
    <n v="1613000000"/>
    <n v="0"/>
    <n v="4544000000"/>
    <x v="9"/>
    <s v="Oil &amp; Gas Exploration &amp; Production"/>
    <n v="519000000"/>
  </r>
  <r>
    <x v="296"/>
    <x v="0"/>
    <d v="2012-12-31T00:00:00"/>
    <n v="1355300000"/>
    <n v="90800000"/>
    <n v="803800000"/>
    <n v="0"/>
    <n v="76000000"/>
    <x v="6"/>
    <s v="Thrifts &amp; Mortgage Finance"/>
    <n v="384700000"/>
  </r>
  <r>
    <x v="296"/>
    <x v="1"/>
    <d v="2013-12-31T00:00:00"/>
    <n v="1346100000"/>
    <n v="81100000"/>
    <n v="812800000"/>
    <n v="0"/>
    <n v="69900000"/>
    <x v="6"/>
    <s v="Thrifts &amp; Mortgage Finance"/>
    <n v="382300000"/>
  </r>
  <r>
    <x v="296"/>
    <x v="2"/>
    <d v="2014-12-31T00:00:00"/>
    <n v="1381400000"/>
    <n v="80900000"/>
    <n v="816700000"/>
    <n v="0"/>
    <n v="65400000"/>
    <x v="6"/>
    <s v="Thrifts &amp; Mortgage Finance"/>
    <n v="418400000"/>
  </r>
  <r>
    <x v="296"/>
    <x v="3"/>
    <d v="2015-12-31T00:00:00"/>
    <n v="1421300000"/>
    <n v="95500000"/>
    <n v="836700000"/>
    <n v="0"/>
    <n v="57300000"/>
    <x v="6"/>
    <s v="Thrifts &amp; Mortgage Finance"/>
    <n v="431800000"/>
  </r>
  <r>
    <x v="297"/>
    <x v="0"/>
    <d v="2012-12-31T00:00:00"/>
    <n v="3823713000"/>
    <n v="1582398000"/>
    <n v="1489735000"/>
    <n v="114250000"/>
    <n v="0"/>
    <x v="0"/>
    <s v="Technology, Hardware, Software and Supplies"/>
    <n v="637330000"/>
  </r>
  <r>
    <x v="297"/>
    <x v="1"/>
    <d v="2013-12-31T00:00:00"/>
    <n v="3791335000"/>
    <n v="1650622000"/>
    <n v="1420096000"/>
    <n v="110412000"/>
    <n v="0"/>
    <x v="0"/>
    <s v="Technology, Hardware, Software and Supplies"/>
    <n v="610205000"/>
  </r>
  <r>
    <x v="297"/>
    <x v="2"/>
    <d v="2014-12-31T00:00:00"/>
    <n v="3821504000"/>
    <n v="1680791000"/>
    <n v="1378400000"/>
    <n v="109931000"/>
    <n v="0"/>
    <x v="0"/>
    <s v="Technology, Hardware, Software and Supplies"/>
    <n v="652382000"/>
  </r>
  <r>
    <x v="297"/>
    <x v="3"/>
    <d v="2015-12-31T00:00:00"/>
    <n v="3578060000"/>
    <n v="1558591000"/>
    <n v="1279961000"/>
    <n v="110156000"/>
    <n v="0"/>
    <x v="0"/>
    <s v="Technology, Hardware, Software and Supplies"/>
    <n v="629352000"/>
  </r>
  <r>
    <x v="298"/>
    <x v="0"/>
    <d v="2012-12-31T00:00:00"/>
    <n v="16596800000"/>
    <n v="13908300000"/>
    <n v="571600000"/>
    <n v="279300000"/>
    <n v="517400000"/>
    <x v="0"/>
    <s v="Construction &amp; Farm Machinery &amp; Heavy Trucks"/>
    <n v="1320200000"/>
  </r>
  <r>
    <x v="298"/>
    <x v="1"/>
    <d v="2013-12-31T00:00:00"/>
    <n v="16661000000"/>
    <n v="13900700000"/>
    <n v="559500000"/>
    <n v="251400000"/>
    <n v="571700000"/>
    <x v="0"/>
    <s v="Construction &amp; Farm Machinery &amp; Heavy Trucks"/>
    <n v="1377700000"/>
  </r>
  <r>
    <x v="298"/>
    <x v="2"/>
    <d v="2014-12-31T00:00:00"/>
    <n v="18534400000"/>
    <n v="15481600000"/>
    <n v="561400000"/>
    <n v="215600000"/>
    <n v="588500000"/>
    <x v="0"/>
    <s v="Construction &amp; Farm Machinery &amp; Heavy Trucks"/>
    <n v="1687300000"/>
  </r>
  <r>
    <x v="298"/>
    <x v="3"/>
    <d v="2015-12-31T00:00:00"/>
    <n v="18671300000"/>
    <n v="15292100000"/>
    <n v="541500000"/>
    <n v="239800000"/>
    <n v="583700000"/>
    <x v="0"/>
    <s v="Construction &amp; Farm Machinery &amp; Heavy Trucks"/>
    <n v="2014200000"/>
  </r>
  <r>
    <x v="299"/>
    <x v="0"/>
    <d v="2013-12-31T00:00:00"/>
    <n v="15598000000"/>
    <n v="11759000000"/>
    <n v="0"/>
    <n v="0"/>
    <n v="2077000000"/>
    <x v="5"/>
    <s v="MultiUtilities"/>
    <n v="1762000000"/>
  </r>
  <r>
    <x v="299"/>
    <x v="1"/>
    <d v="2014-12-31T00:00:00"/>
    <n v="17090000000"/>
    <n v="12207000000"/>
    <n v="0"/>
    <n v="0"/>
    <n v="2433000000"/>
    <x v="5"/>
    <s v="MultiUtilities"/>
    <n v="2450000000"/>
  </r>
  <r>
    <x v="299"/>
    <x v="2"/>
    <d v="2015-12-31T00:00:00"/>
    <n v="16833000000"/>
    <n v="12713000000"/>
    <n v="0"/>
    <n v="0"/>
    <n v="2612000000"/>
    <x v="5"/>
    <s v="MultiUtilities"/>
    <n v="1508000000"/>
  </r>
  <r>
    <x v="299"/>
    <x v="3"/>
    <d v="2016-12-31T00:00:00"/>
    <n v="17666000000"/>
    <n v="12734000000"/>
    <n v="0"/>
    <n v="0"/>
    <n v="2755000000"/>
    <x v="5"/>
    <s v="MultiUtilities"/>
    <n v="2177000000"/>
  </r>
  <r>
    <x v="300"/>
    <x v="0"/>
    <d v="2012-12-31T00:00:00"/>
    <n v="5260956000"/>
    <n v="1177275000"/>
    <n v="2188747000"/>
    <n v="0"/>
    <n v="65141000"/>
    <x v="1"/>
    <s v="Internet &amp; Direct Marketing Retail"/>
    <n v="1829793000"/>
  </r>
  <r>
    <x v="300"/>
    <x v="1"/>
    <d v="2013-12-31T00:00:00"/>
    <n v="6793306000"/>
    <n v="1077420000"/>
    <n v="3185497000"/>
    <n v="0"/>
    <n v="117975000"/>
    <x v="1"/>
    <s v="Internet &amp; Direct Marketing Retail"/>
    <n v="2412414000"/>
  </r>
  <r>
    <x v="300"/>
    <x v="2"/>
    <d v="2014-12-31T00:00:00"/>
    <n v="8441971000"/>
    <n v="857841000"/>
    <n v="4302998000"/>
    <n v="0"/>
    <n v="207820000"/>
    <x v="1"/>
    <s v="Internet &amp; Direct Marketing Retail"/>
    <n v="3073312000"/>
  </r>
  <r>
    <x v="300"/>
    <x v="3"/>
    <d v="2015-12-31T00:00:00"/>
    <n v="9223987000"/>
    <n v="632180000"/>
    <n v="5060406000"/>
    <n v="0"/>
    <n v="272494000"/>
    <x v="1"/>
    <s v="Internet &amp; Direct Marketing Retail"/>
    <n v="3258907000"/>
  </r>
  <r>
    <x v="301"/>
    <x v="0"/>
    <d v="2013-04-27T00:00:00"/>
    <n v="3637212000"/>
    <n v="2446443000"/>
    <n v="0"/>
    <n v="0"/>
    <n v="0"/>
    <x v="3"/>
    <s v="Health Care Supplies"/>
    <n v="1190769000"/>
  </r>
  <r>
    <x v="301"/>
    <x v="1"/>
    <d v="2014-04-26T00:00:00"/>
    <n v="3585141000"/>
    <n v="2566444000"/>
    <n v="0"/>
    <n v="0"/>
    <n v="0"/>
    <x v="3"/>
    <s v="Health Care Supplies"/>
    <n v="1018697000"/>
  </r>
  <r>
    <x v="301"/>
    <x v="2"/>
    <d v="2015-04-25T00:00:00"/>
    <n v="3910865000"/>
    <n v="2850316000"/>
    <n v="0"/>
    <n v="0"/>
    <n v="0"/>
    <x v="3"/>
    <s v="Health Care Supplies"/>
    <n v="1060549000"/>
  </r>
  <r>
    <x v="301"/>
    <x v="3"/>
    <d v="2016-04-30T00:00:00"/>
    <n v="5386703000"/>
    <n v="4063955000"/>
    <n v="0"/>
    <n v="0"/>
    <n v="0"/>
    <x v="3"/>
    <s v="Health Care Supplies"/>
    <n v="1322748000"/>
  </r>
  <r>
    <x v="302"/>
    <x v="0"/>
    <d v="2012-12-31T00:00:00"/>
    <n v="9781000000"/>
    <n v="6351000000"/>
    <n v="98000000"/>
    <n v="0"/>
    <n v="1054000000"/>
    <x v="5"/>
    <s v="Electric Utilities"/>
    <n v="2278000000"/>
  </r>
  <r>
    <x v="302"/>
    <x v="1"/>
    <d v="2013-12-31T00:00:00"/>
    <n v="9968000000"/>
    <n v="6423000000"/>
    <n v="68000000"/>
    <n v="0"/>
    <n v="1178000000"/>
    <x v="5"/>
    <s v="Electric Utilities"/>
    <n v="2299000000"/>
  </r>
  <r>
    <x v="302"/>
    <x v="2"/>
    <d v="2014-12-31T00:00:00"/>
    <n v="10886000000"/>
    <n v="7036000000"/>
    <n v="0"/>
    <n v="0"/>
    <n v="1227000000"/>
    <x v="5"/>
    <s v="Electric Utilities"/>
    <n v="2623000000"/>
  </r>
  <r>
    <x v="302"/>
    <x v="3"/>
    <d v="2015-12-31T00:00:00"/>
    <n v="10415000000"/>
    <n v="6239000000"/>
    <n v="0"/>
    <n v="0"/>
    <n v="1214000000"/>
    <x v="5"/>
    <s v="Electric Utilities"/>
    <n v="2962000000"/>
  </r>
  <r>
    <x v="303"/>
    <x v="0"/>
    <d v="2013-12-28T00:00:00"/>
    <n v="66415000000"/>
    <n v="31243000000"/>
    <n v="25357000000"/>
    <n v="0"/>
    <n v="110000000"/>
    <x v="4"/>
    <s v="Soft Drinks"/>
    <n v="9705000000"/>
  </r>
  <r>
    <x v="303"/>
    <x v="1"/>
    <d v="2014-12-27T00:00:00"/>
    <n v="66683000000"/>
    <n v="31238000000"/>
    <n v="25772000000"/>
    <n v="0"/>
    <n v="92000000"/>
    <x v="4"/>
    <s v="Soft Drinks"/>
    <n v="9581000000"/>
  </r>
  <r>
    <x v="303"/>
    <x v="2"/>
    <d v="2015-12-26T00:00:00"/>
    <n v="63056000000"/>
    <n v="28731000000"/>
    <n v="24538000000"/>
    <n v="0"/>
    <n v="75000000"/>
    <x v="4"/>
    <s v="Soft Drinks"/>
    <n v="9712000000"/>
  </r>
  <r>
    <x v="303"/>
    <x v="3"/>
    <d v="2016-12-31T00:00:00"/>
    <n v="62799000000"/>
    <n v="28209000000"/>
    <n v="24735000000"/>
    <n v="0"/>
    <n v="70000000"/>
    <x v="4"/>
    <s v="Soft Drinks"/>
    <n v="9785000000"/>
  </r>
  <r>
    <x v="304"/>
    <x v="0"/>
    <d v="2012-12-31T00:00:00"/>
    <n v="54657000000"/>
    <n v="9821000000"/>
    <n v="15171000000"/>
    <n v="7482000000"/>
    <n v="5109000000"/>
    <x v="3"/>
    <s v="Pharmaceuticals"/>
    <n v="17074000000"/>
  </r>
  <r>
    <x v="304"/>
    <x v="1"/>
    <d v="2013-12-31T00:00:00"/>
    <n v="51584000000"/>
    <n v="9586000000"/>
    <n v="14355000000"/>
    <n v="6678000000"/>
    <n v="4599000000"/>
    <x v="3"/>
    <s v="Pharmaceuticals"/>
    <n v="16366000000"/>
  </r>
  <r>
    <x v="304"/>
    <x v="2"/>
    <d v="2014-12-31T00:00:00"/>
    <n v="49605000000"/>
    <n v="9577000000"/>
    <n v="14097000000"/>
    <n v="8393000000"/>
    <n v="4039000000"/>
    <x v="3"/>
    <s v="Pharmaceuticals"/>
    <n v="13499000000"/>
  </r>
  <r>
    <x v="304"/>
    <x v="3"/>
    <d v="2015-12-31T00:00:00"/>
    <n v="48851000000"/>
    <n v="9648000000"/>
    <n v="14809000000"/>
    <n v="7690000000"/>
    <n v="3728000000"/>
    <x v="3"/>
    <s v="Pharmaceuticals"/>
    <n v="12976000000"/>
  </r>
  <r>
    <x v="305"/>
    <x v="0"/>
    <d v="2013-12-31T00:00:00"/>
    <n v="9289500000"/>
    <n v="4683600000"/>
    <n v="189000000"/>
    <n v="0"/>
    <n v="3292900000"/>
    <x v="6"/>
    <s v="Diversified Financial Services"/>
    <n v="1124000000"/>
  </r>
  <r>
    <x v="305"/>
    <x v="1"/>
    <d v="2014-12-31T00:00:00"/>
    <n v="10477600000"/>
    <n v="5231000000"/>
    <n v="177400000"/>
    <n v="0"/>
    <n v="3574300000"/>
    <x v="6"/>
    <s v="Diversified Financial Services"/>
    <n v="1494900000"/>
  </r>
  <r>
    <x v="305"/>
    <x v="2"/>
    <d v="2015-12-31T00:00:00"/>
    <n v="11964400000"/>
    <n v="6697700000"/>
    <n v="163500000"/>
    <n v="0"/>
    <n v="3672400000"/>
    <x v="6"/>
    <s v="Diversified Financial Services"/>
    <n v="1430800000"/>
  </r>
  <r>
    <x v="305"/>
    <x v="3"/>
    <d v="2016-12-31T00:00:00"/>
    <n v="12394100000"/>
    <n v="6913200000"/>
    <n v="156600000"/>
    <n v="0"/>
    <n v="3732600000"/>
    <x v="6"/>
    <s v="Diversified Financial Services"/>
    <n v="1591700000"/>
  </r>
  <r>
    <x v="306"/>
    <x v="0"/>
    <d v="2013-12-31T00:00:00"/>
    <n v="2104745000"/>
    <n v="155355000"/>
    <n v="346393000"/>
    <n v="859947000"/>
    <n v="0"/>
    <x v="4"/>
    <s v="Personal Products"/>
    <n v="743050000"/>
  </r>
  <r>
    <x v="306"/>
    <x v="1"/>
    <d v="2014-12-31T00:00:00"/>
    <n v="2819557000"/>
    <n v="205018000"/>
    <n v="519267000"/>
    <n v="1271353000"/>
    <n v="0"/>
    <x v="4"/>
    <s v="Personal Products"/>
    <n v="823919000"/>
  </r>
  <r>
    <x v="306"/>
    <x v="2"/>
    <d v="2015-12-31T00:00:00"/>
    <n v="4103728000"/>
    <n v="392709000"/>
    <n v="838526000"/>
    <n v="1620577000"/>
    <n v="0"/>
    <x v="4"/>
    <s v="Personal Products"/>
    <n v="1251916000"/>
  </r>
  <r>
    <x v="306"/>
    <x v="3"/>
    <d v="2016-12-31T00:00:00"/>
    <n v="4860427000"/>
    <n v="299694000"/>
    <n v="1177697000"/>
    <n v="2052295000"/>
    <n v="0"/>
    <x v="4"/>
    <s v="Personal Products"/>
    <n v="1330741000"/>
  </r>
  <r>
    <x v="307"/>
    <x v="0"/>
    <d v="2012-12-31T00:00:00"/>
    <n v="17083900000"/>
    <n v="15590900000"/>
    <n v="15400000"/>
    <n v="0"/>
    <n v="36100000"/>
    <x v="6"/>
    <s v="Property &amp; Casualty Insurance"/>
    <n v="1441500000"/>
  </r>
  <r>
    <x v="307"/>
    <x v="1"/>
    <d v="2013-12-31T00:00:00"/>
    <n v="18170900000"/>
    <n v="16275100000"/>
    <n v="18800000"/>
    <n v="0"/>
    <n v="38800000"/>
    <x v="6"/>
    <s v="Property &amp; Casualty Insurance"/>
    <n v="1838200000"/>
  </r>
  <r>
    <x v="307"/>
    <x v="2"/>
    <d v="2014-12-31T00:00:00"/>
    <n v="19391400000"/>
    <n v="17297300000"/>
    <n v="18900000"/>
    <n v="0"/>
    <n v="50900000"/>
    <x v="6"/>
    <s v="Property &amp; Casualty Insurance"/>
    <n v="2024300000"/>
  </r>
  <r>
    <x v="307"/>
    <x v="3"/>
    <d v="2015-12-31T00:00:00"/>
    <n v="20853800000"/>
    <n v="18705900000"/>
    <n v="22800000"/>
    <n v="0"/>
    <n v="77500000"/>
    <x v="6"/>
    <s v="Property &amp; Casualty Insurance"/>
    <n v="2047600000"/>
  </r>
  <r>
    <x v="308"/>
    <x v="0"/>
    <d v="2013-06-30T00:00:00"/>
    <n v="13015704000"/>
    <n v="10086675000"/>
    <n v="1554973000"/>
    <n v="0"/>
    <n v="0"/>
    <x v="0"/>
    <s v="Industrial Conglomerates"/>
    <n v="1374056000"/>
  </r>
  <r>
    <x v="308"/>
    <x v="1"/>
    <d v="2014-06-30T00:00:00"/>
    <n v="13215971000"/>
    <n v="10188227000"/>
    <n v="1633992000"/>
    <n v="0"/>
    <n v="0"/>
    <x v="0"/>
    <s v="Industrial Conglomerates"/>
    <n v="1393752000"/>
  </r>
  <r>
    <x v="308"/>
    <x v="2"/>
    <d v="2015-06-30T00:00:00"/>
    <n v="12711744000"/>
    <n v="9655245000"/>
    <n v="1544746000"/>
    <n v="0"/>
    <n v="0"/>
    <x v="0"/>
    <s v="Industrial Conglomerates"/>
    <n v="1511753000"/>
  </r>
  <r>
    <x v="308"/>
    <x v="3"/>
    <d v="2016-06-30T00:00:00"/>
    <n v="11360753000"/>
    <n v="8823384000"/>
    <n v="1359360000"/>
    <n v="0"/>
    <n v="0"/>
    <x v="0"/>
    <s v="Industrial Conglomerates"/>
    <n v="1178009000"/>
  </r>
  <r>
    <x v="309"/>
    <x v="0"/>
    <d v="2013-12-31T00:00:00"/>
    <n v="5679595000"/>
    <n v="4507196000"/>
    <n v="568500000"/>
    <n v="0"/>
    <n v="0"/>
    <x v="1"/>
    <s v="Homebuilding"/>
    <n v="603899000"/>
  </r>
  <r>
    <x v="309"/>
    <x v="1"/>
    <d v="2014-12-31T00:00:00"/>
    <n v="5822363000"/>
    <n v="4244479000"/>
    <n v="861390000"/>
    <n v="0"/>
    <n v="0"/>
    <x v="1"/>
    <s v="Homebuilding"/>
    <n v="716494000"/>
  </r>
  <r>
    <x v="309"/>
    <x v="2"/>
    <d v="2015-12-31T00:00:00"/>
    <n v="5981964000"/>
    <n v="4353850000"/>
    <n v="794728000"/>
    <n v="0"/>
    <n v="0"/>
    <x v="1"/>
    <s v="Homebuilding"/>
    <n v="833386000"/>
  </r>
  <r>
    <x v="309"/>
    <x v="3"/>
    <d v="2016-12-31T00:00:00"/>
    <n v="7668476000"/>
    <n v="5728662000"/>
    <n v="957150000"/>
    <n v="0"/>
    <n v="0"/>
    <x v="1"/>
    <s v="Homebuilding"/>
    <n v="982664000"/>
  </r>
  <r>
    <x v="310"/>
    <x v="0"/>
    <d v="2012-12-30T00:00:00"/>
    <n v="2105188000"/>
    <n v="1143659000"/>
    <n v="627370000"/>
    <n v="131835000"/>
    <n v="0"/>
    <x v="3"/>
    <s v="Health Care Equipment"/>
    <n v="202324000"/>
  </r>
  <r>
    <x v="310"/>
    <x v="1"/>
    <d v="2013-12-29T00:00:00"/>
    <n v="2157586000"/>
    <n v="1181444000"/>
    <n v="581898000"/>
    <n v="132400000"/>
    <n v="0"/>
    <x v="3"/>
    <s v="Health Care Equipment"/>
    <n v="261844000"/>
  </r>
  <r>
    <x v="310"/>
    <x v="2"/>
    <d v="2014-12-28T00:00:00"/>
    <n v="2237219000"/>
    <n v="1232611000"/>
    <n v="659335000"/>
    <n v="121141000"/>
    <n v="0"/>
    <x v="3"/>
    <s v="Health Care Equipment"/>
    <n v="224132000"/>
  </r>
  <r>
    <x v="310"/>
    <x v="3"/>
    <d v="2016-01-03T00:00:00"/>
    <n v="2262359000"/>
    <n v="1237859000"/>
    <n v="598848000"/>
    <n v="125928000"/>
    <n v="0"/>
    <x v="3"/>
    <s v="Health Care Equipment"/>
    <n v="299724000"/>
  </r>
  <r>
    <x v="311"/>
    <x v="0"/>
    <d v="2013-12-31T00:00:00"/>
    <n v="80029000000"/>
    <n v="59222000000"/>
    <n v="6890000000"/>
    <n v="0"/>
    <n v="93000000"/>
    <x v="4"/>
    <s v="Tobacco"/>
    <n v="13824000000"/>
  </r>
  <r>
    <x v="311"/>
    <x v="1"/>
    <d v="2014-12-31T00:00:00"/>
    <n v="80106000000"/>
    <n v="60775000000"/>
    <n v="7001000000"/>
    <n v="0"/>
    <n v="93000000"/>
    <x v="4"/>
    <s v="Tobacco"/>
    <n v="12237000000"/>
  </r>
  <r>
    <x v="311"/>
    <x v="2"/>
    <d v="2015-12-31T00:00:00"/>
    <n v="73908000000"/>
    <n v="56479000000"/>
    <n v="6656000000"/>
    <n v="0"/>
    <n v="82000000"/>
    <x v="4"/>
    <s v="Tobacco"/>
    <n v="10691000000"/>
  </r>
  <r>
    <x v="311"/>
    <x v="3"/>
    <d v="2016-12-31T00:00:00"/>
    <n v="74953000000"/>
    <n v="57659000000"/>
    <n v="6405000000"/>
    <n v="0"/>
    <n v="74000000"/>
    <x v="4"/>
    <s v="Tobacco"/>
    <n v="10815000000"/>
  </r>
  <r>
    <x v="312"/>
    <x v="0"/>
    <d v="2012-12-31T00:00:00"/>
    <n v="16606000000"/>
    <n v="386000000"/>
    <n v="10486000000"/>
    <n v="0"/>
    <n v="987000000"/>
    <x v="6"/>
    <s v="Banks"/>
    <n v="4747000000"/>
  </r>
  <r>
    <x v="312"/>
    <x v="1"/>
    <d v="2013-12-31T00:00:00"/>
    <n v="16872000000"/>
    <n v="344000000"/>
    <n v="9681000000"/>
    <n v="0"/>
    <n v="643000000"/>
    <x v="6"/>
    <s v="Banks"/>
    <n v="6204000000"/>
  </r>
  <r>
    <x v="312"/>
    <x v="2"/>
    <d v="2014-12-31T00:00:00"/>
    <n v="16281000000"/>
    <n v="325000000"/>
    <n v="9488000000"/>
    <n v="0"/>
    <n v="273000000"/>
    <x v="6"/>
    <s v="Banks"/>
    <n v="6195000000"/>
  </r>
  <r>
    <x v="312"/>
    <x v="3"/>
    <d v="2015-12-31T00:00:00"/>
    <n v="16270000000"/>
    <n v="403000000"/>
    <n v="9463000000"/>
    <n v="0"/>
    <n v="255000000"/>
    <x v="6"/>
    <s v="Banks"/>
    <n v="6149000000"/>
  </r>
  <r>
    <x v="313"/>
    <x v="0"/>
    <d v="2012-12-31T00:00:00"/>
    <n v="4306800000"/>
    <n v="3040900000"/>
    <n v="1117700000"/>
    <n v="92300000"/>
    <n v="0"/>
    <x v="0"/>
    <s v="Industrial Machinery"/>
    <n v="55900000"/>
  </r>
  <r>
    <x v="313"/>
    <x v="1"/>
    <d v="2013-12-31T00:00:00"/>
    <n v="6999700000"/>
    <n v="4629600000"/>
    <n v="1493700000"/>
    <n v="122800000"/>
    <n v="0"/>
    <x v="0"/>
    <s v="Industrial Machinery"/>
    <n v="753600000"/>
  </r>
  <r>
    <x v="313"/>
    <x v="2"/>
    <d v="2014-12-31T00:00:00"/>
    <n v="7039000000"/>
    <n v="4576000000"/>
    <n v="1493800000"/>
    <n v="117300000"/>
    <n v="0"/>
    <x v="0"/>
    <s v="Industrial Machinery"/>
    <n v="851900000"/>
  </r>
  <r>
    <x v="313"/>
    <x v="3"/>
    <d v="2015-12-31T00:00:00"/>
    <n v="6449000000"/>
    <n v="4263200000"/>
    <n v="1334300000"/>
    <n v="119600000"/>
    <n v="0"/>
    <x v="0"/>
    <s v="Industrial Machinery"/>
    <n v="731900000"/>
  </r>
  <r>
    <x v="314"/>
    <x v="0"/>
    <d v="2012-12-31T00:00:00"/>
    <n v="3301804000"/>
    <n v="1879559000"/>
    <n v="166154000"/>
    <n v="0"/>
    <n v="404336000"/>
    <x v="5"/>
    <s v="MultiUtilities"/>
    <n v="851755000"/>
  </r>
  <r>
    <x v="314"/>
    <x v="1"/>
    <d v="2013-12-31T00:00:00"/>
    <n v="3454628000"/>
    <n v="2020436000"/>
    <n v="172161000"/>
    <n v="0"/>
    <n v="415708000"/>
    <x v="5"/>
    <s v="MultiUtilities"/>
    <n v="846323000"/>
  </r>
  <r>
    <x v="314"/>
    <x v="2"/>
    <d v="2014-12-31T00:00:00"/>
    <n v="3491632000"/>
    <n v="2087854000"/>
    <n v="175178000"/>
    <n v="0"/>
    <n v="417358000"/>
    <x v="5"/>
    <s v="MultiUtilities"/>
    <n v="811242000"/>
  </r>
  <r>
    <x v="314"/>
    <x v="3"/>
    <d v="2015-12-31T00:00:00"/>
    <n v="3495443000"/>
    <n v="1969675000"/>
    <n v="176744000"/>
    <n v="0"/>
    <n v="494422000"/>
    <x v="5"/>
    <s v="MultiUtilities"/>
    <n v="854602000"/>
  </r>
  <r>
    <x v="315"/>
    <x v="0"/>
    <d v="2013-12-31T00:00:00"/>
    <n v="14265000000"/>
    <n v="8314000000"/>
    <n v="3486000000"/>
    <n v="463000000"/>
    <n v="452000000"/>
    <x v="8"/>
    <s v="Diversified Chemicals"/>
    <n v="1550000000"/>
  </r>
  <r>
    <x v="315"/>
    <x v="1"/>
    <d v="2014-12-31T00:00:00"/>
    <n v="14791000000"/>
    <n v="8348000000"/>
    <n v="4013000000"/>
    <n v="483000000"/>
    <n v="450000000"/>
    <x v="8"/>
    <s v="Diversified Chemicals"/>
    <n v="1497000000"/>
  </r>
  <r>
    <x v="315"/>
    <x v="2"/>
    <d v="2015-12-31T00:00:00"/>
    <n v="14766000000"/>
    <n v="8206000000"/>
    <n v="3624000000"/>
    <n v="476000000"/>
    <n v="471000000"/>
    <x v="8"/>
    <s v="Diversified Chemicals"/>
    <n v="1989000000"/>
  </r>
  <r>
    <x v="315"/>
    <x v="3"/>
    <d v="2016-12-31T00:00:00"/>
    <n v="14751000000"/>
    <n v="8063000000"/>
    <n v="4630000000"/>
    <n v="466000000"/>
    <n v="462000000"/>
    <x v="8"/>
    <s v="Diversified Chemicals"/>
    <n v="1130000000"/>
  </r>
  <r>
    <x v="316"/>
    <x v="0"/>
    <d v="2012-12-31T00:00:00"/>
    <n v="12132000000"/>
    <n v="4876000000"/>
    <n v="3143000000"/>
    <n v="0"/>
    <n v="1087000000"/>
    <x v="5"/>
    <s v="Electric Utilities"/>
    <n v="3026000000"/>
  </r>
  <r>
    <x v="316"/>
    <x v="1"/>
    <d v="2013-12-31T00:00:00"/>
    <n v="7263000000"/>
    <n v="1751000000"/>
    <n v="2108000000"/>
    <n v="0"/>
    <n v="843000000"/>
    <x v="5"/>
    <s v="Electric Utilities"/>
    <n v="2561000000"/>
  </r>
  <r>
    <x v="316"/>
    <x v="2"/>
    <d v="2014-12-31T00:00:00"/>
    <n v="7852000000"/>
    <n v="1889000000"/>
    <n v="2173000000"/>
    <n v="0"/>
    <n v="923000000"/>
    <x v="5"/>
    <s v="Electric Utilities"/>
    <n v="2867000000"/>
  </r>
  <r>
    <x v="316"/>
    <x v="3"/>
    <d v="2015-12-31T00:00:00"/>
    <n v="7669000000"/>
    <n v="1718000000"/>
    <n v="2237000000"/>
    <n v="0"/>
    <n v="883000000"/>
    <x v="5"/>
    <s v="Electric Utilities"/>
    <n v="2831000000"/>
  </r>
  <r>
    <x v="317"/>
    <x v="0"/>
    <d v="2012-12-31T00:00:00"/>
    <n v="84847000000"/>
    <n v="66635000000"/>
    <n v="17504000000"/>
    <n v="0"/>
    <n v="0"/>
    <x v="6"/>
    <s v="Diversified Financial Services"/>
    <n v="708000000"/>
  </r>
  <r>
    <x v="317"/>
    <x v="1"/>
    <d v="2013-12-31T00:00:00"/>
    <n v="41461000000"/>
    <n v="26973000000"/>
    <n v="16172000000"/>
    <n v="0"/>
    <n v="0"/>
    <x v="6"/>
    <s v="Diversified Financial Services"/>
    <n v="-1684000000"/>
  </r>
  <r>
    <x v="317"/>
    <x v="2"/>
    <d v="2014-12-31T00:00:00"/>
    <n v="54105000000"/>
    <n v="33560000000"/>
    <n v="18786000000"/>
    <n v="0"/>
    <n v="0"/>
    <x v="6"/>
    <s v="Diversified Financial Services"/>
    <n v="1759000000"/>
  </r>
  <r>
    <x v="317"/>
    <x v="3"/>
    <d v="2015-12-31T00:00:00"/>
    <n v="57119000000"/>
    <n v="32747000000"/>
    <n v="16603000000"/>
    <n v="0"/>
    <n v="0"/>
    <x v="6"/>
    <s v="Diversified Financial Services"/>
    <n v="7769000000"/>
  </r>
  <r>
    <x v="318"/>
    <x v="0"/>
    <d v="2012-12-31T00:00:00"/>
    <n v="179290000000"/>
    <n v="158446000000"/>
    <n v="15443000000"/>
    <n v="0"/>
    <n v="931000000"/>
    <x v="9"/>
    <s v="Oil &amp; Gas Refining &amp; Marketing &amp; Transportation"/>
    <n v="4470000000"/>
  </r>
  <r>
    <x v="318"/>
    <x v="1"/>
    <d v="2013-12-31T00:00:00"/>
    <n v="171596000000"/>
    <n v="152451000000"/>
    <n v="15597000000"/>
    <n v="0"/>
    <n v="971000000"/>
    <x v="9"/>
    <s v="Oil &amp; Gas Refining &amp; Marketing &amp; Transportation"/>
    <n v="2577000000"/>
  </r>
  <r>
    <x v="318"/>
    <x v="2"/>
    <d v="2014-12-31T00:00:00"/>
    <n v="161212000000"/>
    <n v="140183000000"/>
    <n v="16703000000"/>
    <n v="0"/>
    <n v="1019000000"/>
    <x v="9"/>
    <s v="Oil &amp; Gas Refining &amp; Marketing &amp; Transportation"/>
    <n v="3307000000"/>
  </r>
  <r>
    <x v="318"/>
    <x v="3"/>
    <d v="2015-12-31T00:00:00"/>
    <n v="98975000000"/>
    <n v="77693000000"/>
    <n v="15747000000"/>
    <n v="0"/>
    <n v="1099000000"/>
    <x v="9"/>
    <s v="Oil &amp; Gas Refining &amp; Marketing &amp; Transportation"/>
    <n v="4436000000"/>
  </r>
  <r>
    <x v="319"/>
    <x v="0"/>
    <d v="2013-02-03T00:00:00"/>
    <n v="6043000000"/>
    <n v="2793800000"/>
    <n v="2594300000"/>
    <n v="0"/>
    <n v="0"/>
    <x v="1"/>
    <s v="Apparel, Accessories &amp; Luxury Goods"/>
    <n v="654900000"/>
  </r>
  <r>
    <x v="319"/>
    <x v="1"/>
    <d v="2014-02-02T00:00:00"/>
    <n v="8186400000"/>
    <n v="3967100000"/>
    <n v="3673500000"/>
    <n v="0"/>
    <n v="0"/>
    <x v="1"/>
    <s v="Apparel, Accessories &amp; Luxury Goods"/>
    <n v="545800000"/>
  </r>
  <r>
    <x v="319"/>
    <x v="2"/>
    <d v="2015-02-01T00:00:00"/>
    <n v="8241200000"/>
    <n v="3914500000"/>
    <n v="3713600000"/>
    <n v="0"/>
    <n v="0"/>
    <x v="1"/>
    <s v="Apparel, Accessories &amp; Luxury Goods"/>
    <n v="613100000"/>
  </r>
  <r>
    <x v="319"/>
    <x v="3"/>
    <d v="2016-01-31T00:00:00"/>
    <n v="8020300000"/>
    <n v="3858700000"/>
    <n v="3417700000"/>
    <n v="0"/>
    <n v="0"/>
    <x v="1"/>
    <s v="Apparel, Accessories &amp; Luxury Goods"/>
    <n v="743900000"/>
  </r>
  <r>
    <x v="320"/>
    <x v="0"/>
    <d v="2012-12-31T00:00:00"/>
    <n v="5920269000"/>
    <n v="4982562000"/>
    <n v="434894000"/>
    <n v="0"/>
    <n v="37691000"/>
    <x v="0"/>
    <s v="Industrial Conglomerates"/>
    <n v="465122000"/>
  </r>
  <r>
    <x v="320"/>
    <x v="1"/>
    <d v="2013-12-31T00:00:00"/>
    <n v="6411577000"/>
    <n v="5424644000"/>
    <n v="485069000"/>
    <n v="0"/>
    <n v="25865000"/>
    <x v="0"/>
    <s v="Industrial Conglomerates"/>
    <n v="475999000"/>
  </r>
  <r>
    <x v="320"/>
    <x v="2"/>
    <d v="2014-12-31T00:00:00"/>
    <n v="7747229000"/>
    <n v="6578435000"/>
    <n v="705477000"/>
    <n v="0"/>
    <n v="34257000"/>
    <x v="0"/>
    <s v="Industrial Conglomerates"/>
    <n v="429060000"/>
  </r>
  <r>
    <x v="320"/>
    <x v="3"/>
    <d v="2015-12-31T00:00:00"/>
    <n v="7572436000"/>
    <n v="6648771000"/>
    <n v="592863000"/>
    <n v="0"/>
    <n v="34848000"/>
    <x v="0"/>
    <s v="Industrial Conglomerates"/>
    <n v="295954000"/>
  </r>
  <r>
    <x v="321"/>
    <x v="0"/>
    <d v="2012-12-31T00:00:00"/>
    <n v="11224000000"/>
    <n v="6396000000"/>
    <n v="1227000000"/>
    <n v="98000000"/>
    <n v="1001000000"/>
    <x v="8"/>
    <s v="Industrial Gases"/>
    <n v="2502000000"/>
  </r>
  <r>
    <x v="321"/>
    <x v="1"/>
    <d v="2013-12-31T00:00:00"/>
    <n v="11925000000"/>
    <n v="6744000000"/>
    <n v="1349000000"/>
    <n v="98000000"/>
    <n v="1109000000"/>
    <x v="8"/>
    <s v="Industrial Gases"/>
    <n v="2625000000"/>
  </r>
  <r>
    <x v="321"/>
    <x v="2"/>
    <d v="2014-12-31T00:00:00"/>
    <n v="12273000000"/>
    <n v="6962000000"/>
    <n v="1437000000"/>
    <n v="96000000"/>
    <n v="1170000000"/>
    <x v="8"/>
    <s v="Industrial Gases"/>
    <n v="2608000000"/>
  </r>
  <r>
    <x v="321"/>
    <x v="3"/>
    <d v="2015-12-31T00:00:00"/>
    <n v="10776000000"/>
    <n v="5960000000"/>
    <n v="1296000000"/>
    <n v="93000000"/>
    <n v="1106000000"/>
    <x v="8"/>
    <s v="Industrial Gases"/>
    <n v="2321000000"/>
  </r>
  <r>
    <x v="322"/>
    <x v="0"/>
    <d v="2013-09-29T00:00:00"/>
    <n v="24866000000"/>
    <n v="9820000000"/>
    <n v="2849000000"/>
    <n v="4967000000"/>
    <n v="0"/>
    <x v="2"/>
    <s v="Semiconductors"/>
    <n v="7230000000"/>
  </r>
  <r>
    <x v="322"/>
    <x v="1"/>
    <d v="2014-09-28T00:00:00"/>
    <n v="26487000000"/>
    <n v="10686000000"/>
    <n v="2774000000"/>
    <n v="5477000000"/>
    <n v="0"/>
    <x v="2"/>
    <s v="Semiconductors"/>
    <n v="7550000000"/>
  </r>
  <r>
    <x v="322"/>
    <x v="2"/>
    <d v="2015-09-27T00:00:00"/>
    <n v="25281000000"/>
    <n v="10378000000"/>
    <n v="3637000000"/>
    <n v="5490000000"/>
    <n v="0"/>
    <x v="2"/>
    <s v="Semiconductors"/>
    <n v="5776000000"/>
  </r>
  <r>
    <x v="322"/>
    <x v="3"/>
    <d v="2016-09-25T00:00:00"/>
    <n v="23554000000"/>
    <n v="9749000000"/>
    <n v="2159000000"/>
    <n v="5151000000"/>
    <n v="0"/>
    <x v="2"/>
    <s v="Semiconductors"/>
    <n v="6495000000"/>
  </r>
  <r>
    <x v="323"/>
    <x v="0"/>
    <d v="2014-03-29T00:00:00"/>
    <n v="1148231000"/>
    <n v="743304000"/>
    <n v="180317000"/>
    <n v="197269000"/>
    <n v="0"/>
    <x v="2"/>
    <s v="Semiconductors"/>
    <n v="27341000"/>
  </r>
  <r>
    <x v="323"/>
    <x v="1"/>
    <d v="2015-03-28T00:00:00"/>
    <n v="1710966000"/>
    <n v="1021658000"/>
    <n v="309348000"/>
    <n v="257494000"/>
    <n v="0"/>
    <x v="2"/>
    <s v="Semiconductors"/>
    <n v="122466000"/>
  </r>
  <r>
    <x v="323"/>
    <x v="2"/>
    <d v="2016-04-02T00:00:00"/>
    <n v="2610726000"/>
    <n v="1561173000"/>
    <n v="588822000"/>
    <n v="448763000"/>
    <n v="0"/>
    <x v="2"/>
    <s v="Semiconductors"/>
    <n v="11968000"/>
  </r>
  <r>
    <x v="324"/>
    <x v="0"/>
    <d v="2013-12-31T00:00:00"/>
    <n v="6419285000"/>
    <n v="5099484000"/>
    <n v="922340000"/>
    <n v="0"/>
    <n v="0"/>
    <x v="0"/>
    <s v="Industrial Conglomerates"/>
    <n v="397461000"/>
  </r>
  <r>
    <x v="324"/>
    <x v="1"/>
    <d v="2014-12-31T00:00:00"/>
    <n v="6638774000"/>
    <n v="5253040000"/>
    <n v="1030014000"/>
    <n v="0"/>
    <n v="0"/>
    <x v="0"/>
    <s v="Industrial Conglomerates"/>
    <n v="355720000"/>
  </r>
  <r>
    <x v="324"/>
    <x v="2"/>
    <d v="2015-12-31T00:00:00"/>
    <n v="6571893000"/>
    <n v="5086449000"/>
    <n v="961579000"/>
    <n v="0"/>
    <n v="0"/>
    <x v="0"/>
    <s v="Industrial Conglomerates"/>
    <n v="523865000"/>
  </r>
  <r>
    <x v="324"/>
    <x v="3"/>
    <d v="2016-12-31T00:00:00"/>
    <n v="6786984000"/>
    <n v="5285568000"/>
    <n v="956158000"/>
    <n v="0"/>
    <n v="0"/>
    <x v="0"/>
    <s v="Industrial Conglomerates"/>
    <n v="545258000"/>
  </r>
  <r>
    <x v="325"/>
    <x v="0"/>
    <d v="2012-12-31T00:00:00"/>
    <n v="7688024000"/>
    <n v="5157434000"/>
    <n v="1011543000"/>
    <n v="0"/>
    <n v="730493000"/>
    <x v="1"/>
    <s v="Hotels, Resorts &amp; Cruise Lines"/>
    <n v="788554000"/>
  </r>
  <r>
    <x v="325"/>
    <x v="1"/>
    <d v="2013-12-31T00:00:00"/>
    <n v="7959894000"/>
    <n v="5305270000"/>
    <n v="1044819000"/>
    <n v="0"/>
    <n v="754711000"/>
    <x v="1"/>
    <s v="Hotels, Resorts &amp; Cruise Lines"/>
    <n v="855094000"/>
  </r>
  <r>
    <x v="325"/>
    <x v="2"/>
    <d v="2014-12-31T00:00:00"/>
    <n v="8073855000"/>
    <n v="5306281000"/>
    <n v="1048952000"/>
    <n v="0"/>
    <n v="772445000"/>
    <x v="1"/>
    <s v="Hotels, Resorts &amp; Cruise Lines"/>
    <n v="946177000"/>
  </r>
  <r>
    <x v="325"/>
    <x v="3"/>
    <d v="2015-12-31T00:00:00"/>
    <n v="8299074000"/>
    <n v="5099393000"/>
    <n v="1086504000"/>
    <n v="0"/>
    <n v="827008000"/>
    <x v="1"/>
    <s v="Hotels, Resorts &amp; Cruise Lines"/>
    <n v="1286169000"/>
  </r>
  <r>
    <x v="326"/>
    <x v="0"/>
    <d v="2013-12-31T00:00:00"/>
    <n v="2104745000"/>
    <n v="155355000"/>
    <n v="346393000"/>
    <n v="859947000"/>
    <n v="0"/>
    <x v="3"/>
    <s v="Biotechnology"/>
    <n v="743050000"/>
  </r>
  <r>
    <x v="326"/>
    <x v="1"/>
    <d v="2014-12-31T00:00:00"/>
    <n v="2819557000"/>
    <n v="205018000"/>
    <n v="519267000"/>
    <n v="1271353000"/>
    <n v="0"/>
    <x v="3"/>
    <s v="Biotechnology"/>
    <n v="823919000"/>
  </r>
  <r>
    <x v="326"/>
    <x v="2"/>
    <d v="2015-12-31T00:00:00"/>
    <n v="4103728000"/>
    <n v="392709000"/>
    <n v="838526000"/>
    <n v="1620577000"/>
    <n v="0"/>
    <x v="3"/>
    <s v="Biotechnology"/>
    <n v="1251916000"/>
  </r>
  <r>
    <x v="326"/>
    <x v="3"/>
    <d v="2016-12-31T00:00:00"/>
    <n v="4860427000"/>
    <n v="299694000"/>
    <n v="1177697000"/>
    <n v="2052295000"/>
    <n v="0"/>
    <x v="3"/>
    <s v="Biotechnology"/>
    <n v="1330741000"/>
  </r>
  <r>
    <x v="327"/>
    <x v="0"/>
    <d v="2013-12-31T00:00:00"/>
    <n v="4245895000"/>
    <n v="2522803000"/>
    <n v="1324815000"/>
    <n v="0"/>
    <n v="1700000"/>
    <x v="0"/>
    <s v="Human Resource &amp; Employment Services"/>
    <n v="396577000"/>
  </r>
  <r>
    <x v="327"/>
    <x v="1"/>
    <d v="2014-12-31T00:00:00"/>
    <n v="4695014000"/>
    <n v="2772098000"/>
    <n v="1425734000"/>
    <n v="0"/>
    <n v="557000"/>
    <x v="0"/>
    <s v="Human Resource &amp; Employment Services"/>
    <n v="496625000"/>
  </r>
  <r>
    <x v="327"/>
    <x v="2"/>
    <d v="2015-12-31T00:00:00"/>
    <n v="5094933000"/>
    <n v="2980462000"/>
    <n v="1533799000"/>
    <n v="0"/>
    <n v="192000"/>
    <x v="0"/>
    <s v="Human Resource &amp; Employment Services"/>
    <n v="580480000"/>
  </r>
  <r>
    <x v="327"/>
    <x v="3"/>
    <d v="2016-12-31T00:00:00"/>
    <n v="5250399000"/>
    <n v="3089723000"/>
    <n v="1606217000"/>
    <n v="0"/>
    <n v="1237000"/>
    <x v="0"/>
    <s v="Human Resource &amp; Employment Services"/>
    <n v="553222000"/>
  </r>
  <r>
    <x v="328"/>
    <x v="0"/>
    <d v="2013-02-28T00:00:00"/>
    <n v="1328817000"/>
    <n v="200600000"/>
    <n v="660887000"/>
    <n v="263150000"/>
    <n v="0"/>
    <x v="2"/>
    <s v="Systems Software"/>
    <n v="204180000"/>
  </r>
  <r>
    <x v="328"/>
    <x v="1"/>
    <d v="2014-02-28T00:00:00"/>
    <n v="1534615000"/>
    <n v="232600000"/>
    <n v="750292000"/>
    <n v="317263000"/>
    <n v="0"/>
    <x v="2"/>
    <s v="Systems Software"/>
    <n v="234460000"/>
  </r>
  <r>
    <x v="328"/>
    <x v="2"/>
    <d v="2015-02-28T00:00:00"/>
    <n v="1789489000"/>
    <n v="273199000"/>
    <n v="898440000"/>
    <n v="367856000"/>
    <n v="0"/>
    <x v="2"/>
    <s v="Systems Software"/>
    <n v="249994000"/>
  </r>
  <r>
    <x v="328"/>
    <x v="3"/>
    <d v="2016-02-29T00:00:00"/>
    <n v="2052230000"/>
    <n v="309629000"/>
    <n v="1041231000"/>
    <n v="413322000"/>
    <n v="0"/>
    <x v="2"/>
    <s v="Systems Software"/>
    <n v="288048000"/>
  </r>
  <r>
    <x v="329"/>
    <x v="0"/>
    <d v="2013-03-30T00:00:00"/>
    <n v="6945000000"/>
    <n v="2789000000"/>
    <n v="2971000000"/>
    <n v="0"/>
    <n v="27000000"/>
    <x v="1"/>
    <s v="Apparel, Accessories &amp; Luxury Goods"/>
    <n v="1158000000"/>
  </r>
  <r>
    <x v="329"/>
    <x v="1"/>
    <d v="2014-03-29T00:00:00"/>
    <n v="7450000000"/>
    <n v="3140000000"/>
    <n v="3142000000"/>
    <n v="0"/>
    <n v="35000000"/>
    <x v="1"/>
    <s v="Apparel, Accessories &amp; Luxury Goods"/>
    <n v="1133000000"/>
  </r>
  <r>
    <x v="329"/>
    <x v="2"/>
    <d v="2015-03-28T00:00:00"/>
    <n v="7620000000"/>
    <n v="3242000000"/>
    <n v="3301000000"/>
    <n v="0"/>
    <n v="25000000"/>
    <x v="1"/>
    <s v="Apparel, Accessories &amp; Luxury Goods"/>
    <n v="1052000000"/>
  </r>
  <r>
    <x v="329"/>
    <x v="3"/>
    <d v="2016-04-02T00:00:00"/>
    <n v="7405000000"/>
    <n v="3218000000"/>
    <n v="3389000000"/>
    <n v="0"/>
    <n v="24000000"/>
    <x v="1"/>
    <s v="Apparel, Accessories &amp; Luxury Goods"/>
    <n v="774000000"/>
  </r>
  <r>
    <x v="330"/>
    <x v="0"/>
    <d v="2013-09-30T00:00:00"/>
    <n v="6351900000"/>
    <n v="3778100000"/>
    <n v="1537700000"/>
    <n v="0"/>
    <n v="0"/>
    <x v="0"/>
    <s v="Industrial Conglomerates"/>
    <n v="1036100000"/>
  </r>
  <r>
    <x v="330"/>
    <x v="1"/>
    <d v="2014-09-30T00:00:00"/>
    <n v="6623500000"/>
    <n v="3869600000"/>
    <n v="1570100000"/>
    <n v="0"/>
    <n v="0"/>
    <x v="0"/>
    <s v="Industrial Conglomerates"/>
    <n v="1183800000"/>
  </r>
  <r>
    <x v="330"/>
    <x v="2"/>
    <d v="2015-09-30T00:00:00"/>
    <n v="6307900000"/>
    <n v="3604800000"/>
    <n v="1506400000"/>
    <n v="0"/>
    <n v="0"/>
    <x v="0"/>
    <s v="Industrial Conglomerates"/>
    <n v="1196700000"/>
  </r>
  <r>
    <x v="330"/>
    <x v="3"/>
    <d v="2016-09-30T00:00:00"/>
    <n v="5879500000"/>
    <n v="3404000000"/>
    <n v="1467400000"/>
    <n v="0"/>
    <n v="0"/>
    <x v="0"/>
    <s v="Industrial Conglomerates"/>
    <n v="1008100000"/>
  </r>
  <r>
    <x v="331"/>
    <x v="0"/>
    <d v="2012-12-31T00:00:00"/>
    <n v="2993489000"/>
    <n v="1321772000"/>
    <n v="914130000"/>
    <n v="0"/>
    <n v="0"/>
    <x v="0"/>
    <s v="Industrial Conglomerates"/>
    <n v="757587000"/>
  </r>
  <r>
    <x v="331"/>
    <x v="1"/>
    <d v="2013-12-31T00:00:00"/>
    <n v="3238128000"/>
    <n v="1355200000"/>
    <n v="1040567000"/>
    <n v="0"/>
    <n v="0"/>
    <x v="0"/>
    <s v="Industrial Conglomerates"/>
    <n v="842361000"/>
  </r>
  <r>
    <x v="331"/>
    <x v="2"/>
    <d v="2014-12-31T00:00:00"/>
    <n v="3549494000"/>
    <n v="1447595000"/>
    <n v="1102426000"/>
    <n v="0"/>
    <n v="0"/>
    <x v="0"/>
    <s v="Industrial Conglomerates"/>
    <n v="999473000"/>
  </r>
  <r>
    <x v="331"/>
    <x v="3"/>
    <d v="2015-12-31T00:00:00"/>
    <n v="3582395000"/>
    <n v="1417749000"/>
    <n v="1136728000"/>
    <n v="0"/>
    <n v="0"/>
    <x v="0"/>
    <s v="Industrial Conglomerates"/>
    <n v="1027918000"/>
  </r>
  <r>
    <x v="332"/>
    <x v="0"/>
    <d v="2013-02-02T00:00:00"/>
    <n v="9721065000"/>
    <n v="7011428000"/>
    <n v="1437886000"/>
    <n v="0"/>
    <n v="0"/>
    <x v="1"/>
    <s v="Apparel Retail"/>
    <n v="1271751000"/>
  </r>
  <r>
    <x v="332"/>
    <x v="1"/>
    <d v="2014-02-01T00:00:00"/>
    <n v="10230353000"/>
    <n v="7360924000"/>
    <n v="1526366000"/>
    <n v="0"/>
    <n v="0"/>
    <x v="1"/>
    <s v="Apparel Retail"/>
    <n v="1343063000"/>
  </r>
  <r>
    <x v="332"/>
    <x v="2"/>
    <d v="2015-01-31T00:00:00"/>
    <n v="11041677000"/>
    <n v="7937956000"/>
    <n v="1615371000"/>
    <n v="0"/>
    <n v="0"/>
    <x v="1"/>
    <s v="Apparel Retail"/>
    <n v="1488350000"/>
  </r>
  <r>
    <x v="332"/>
    <x v="3"/>
    <d v="2016-01-30T00:00:00"/>
    <n v="11939999000"/>
    <n v="8576873000"/>
    <n v="1738755000"/>
    <n v="0"/>
    <n v="0"/>
    <x v="1"/>
    <s v="Apparel Retail"/>
    <n v="1624371000"/>
  </r>
  <r>
    <x v="333"/>
    <x v="0"/>
    <d v="2012-12-31T00:00:00"/>
    <n v="1367135000"/>
    <n v="328784000"/>
    <n v="248136000"/>
    <n v="0"/>
    <n v="445228000"/>
    <x v="9"/>
    <s v="Oil &amp; Gas Exploration &amp; Production"/>
    <n v="344987000"/>
  </r>
  <r>
    <x v="333"/>
    <x v="1"/>
    <d v="2013-12-31T00:00:00"/>
    <n v="1832253000"/>
    <n v="516119000"/>
    <n v="391707000"/>
    <n v="0"/>
    <n v="492397000"/>
    <x v="9"/>
    <s v="Oil &amp; Gas Exploration &amp; Production"/>
    <n v="432030000"/>
  </r>
  <r>
    <x v="333"/>
    <x v="2"/>
    <d v="2014-12-31T00:00:00"/>
    <n v="2042537000"/>
    <n v="605752000"/>
    <n v="191802000"/>
    <n v="0"/>
    <n v="551032000"/>
    <x v="9"/>
    <s v="Oil &amp; Gas Exploration &amp; Production"/>
    <n v="693951000"/>
  </r>
  <r>
    <x v="333"/>
    <x v="3"/>
    <d v="2015-12-31T00:00:00"/>
    <n v="1181704000"/>
    <n v="648968000"/>
    <n v="165318000"/>
    <n v="0"/>
    <n v="581155000"/>
    <x v="9"/>
    <s v="Oil &amp; Gas Exploration &amp; Production"/>
    <n v="-213737000"/>
  </r>
  <r>
    <x v="334"/>
    <x v="0"/>
    <d v="2013-12-31T00:00:00"/>
    <n v="8417200000"/>
    <n v="5234700000"/>
    <n v="1088100000"/>
    <n v="0"/>
    <n v="877400000"/>
    <x v="0"/>
    <s v="Industrial Conglomerates"/>
    <n v="1217000000"/>
  </r>
  <r>
    <x v="334"/>
    <x v="1"/>
    <d v="2014-12-31T00:00:00"/>
    <n v="8803300000"/>
    <n v="5643100000"/>
    <n v="998400000"/>
    <n v="0"/>
    <n v="906900000"/>
    <x v="0"/>
    <s v="Industrial Conglomerates"/>
    <n v="1254900000"/>
  </r>
  <r>
    <x v="334"/>
    <x v="2"/>
    <d v="2015-12-31T00:00:00"/>
    <n v="9115000000"/>
    <n v="5518600000"/>
    <n v="1067000000"/>
    <n v="0"/>
    <n v="970600000"/>
    <x v="0"/>
    <s v="Industrial Conglomerates"/>
    <n v="1558800000"/>
  </r>
  <r>
    <x v="334"/>
    <x v="3"/>
    <d v="2016-12-31T00:00:00"/>
    <n v="9387700000"/>
    <n v="5764000000"/>
    <n v="1054500000"/>
    <n v="0"/>
    <n v="991100000"/>
    <x v="0"/>
    <s v="Industrial Conglomerates"/>
    <n v="1578100000"/>
  </r>
  <r>
    <x v="335"/>
    <x v="0"/>
    <d v="2013-09-29T00:00:00"/>
    <n v="14866800000"/>
    <n v="6382300000"/>
    <n v="5655800000"/>
    <n v="0"/>
    <n v="621400000"/>
    <x v="1"/>
    <s v="Restaurants"/>
    <n v="2207300000"/>
  </r>
  <r>
    <x v="335"/>
    <x v="1"/>
    <d v="2014-09-28T00:00:00"/>
    <n v="16447800000"/>
    <n v="6858800000"/>
    <n v="6086800000"/>
    <n v="0"/>
    <n v="709600000"/>
    <x v="1"/>
    <s v="Restaurants"/>
    <n v="2792600000"/>
  </r>
  <r>
    <x v="335"/>
    <x v="2"/>
    <d v="2015-09-27T00:00:00"/>
    <n v="19162700000"/>
    <n v="7787500000"/>
    <n v="7130200000"/>
    <n v="0"/>
    <n v="893900000"/>
    <x v="1"/>
    <s v="Restaurants"/>
    <n v="3351100000"/>
  </r>
  <r>
    <x v="335"/>
    <x v="3"/>
    <d v="2016-10-02T00:00:00"/>
    <n v="21315900000"/>
    <n v="8511100000"/>
    <n v="7970300000"/>
    <n v="0"/>
    <n v="980800000"/>
    <x v="1"/>
    <s v="Restaurants"/>
    <n v="3853700000"/>
  </r>
  <r>
    <x v="336"/>
    <x v="0"/>
    <d v="2012-12-31T00:00:00"/>
    <n v="4176000000"/>
    <n v="2754000000"/>
    <n v="207000000"/>
    <n v="0"/>
    <n v="356000000"/>
    <x v="5"/>
    <s v="MultiUtilities"/>
    <n v="859000000"/>
  </r>
  <r>
    <x v="336"/>
    <x v="1"/>
    <d v="2013-12-31T00:00:00"/>
    <n v="4495000000"/>
    <n v="2987000000"/>
    <n v="220000000"/>
    <n v="0"/>
    <n v="378000000"/>
    <x v="5"/>
    <s v="MultiUtilities"/>
    <n v="910000000"/>
  </r>
  <r>
    <x v="336"/>
    <x v="2"/>
    <d v="2014-12-31T00:00:00"/>
    <n v="4951000000"/>
    <n v="3331000000"/>
    <n v="229000000"/>
    <n v="0"/>
    <n v="384000000"/>
    <x v="5"/>
    <s v="MultiUtilities"/>
    <n v="1007000000"/>
  </r>
  <r>
    <x v="336"/>
    <x v="3"/>
    <d v="2015-12-31T00:00:00"/>
    <n v="4380000000"/>
    <n v="2714000000"/>
    <n v="234000000"/>
    <n v="0"/>
    <n v="358000000"/>
    <x v="5"/>
    <s v="MultiUtilities"/>
    <n v="1074000000"/>
  </r>
  <r>
    <x v="337"/>
    <x v="0"/>
    <d v="2012-12-31T00:00:00"/>
    <n v="5075000000"/>
    <n v="2417000000"/>
    <n v="337000000"/>
    <n v="0"/>
    <n v="746000000"/>
    <x v="9"/>
    <s v="Oil &amp; Gas Refining &amp; Marketing &amp; Transportation"/>
    <n v="1575000000"/>
  </r>
  <r>
    <x v="337"/>
    <x v="1"/>
    <d v="2013-12-31T00:00:00"/>
    <n v="5518000000"/>
    <n v="2707000000"/>
    <n v="373000000"/>
    <n v="0"/>
    <n v="772000000"/>
    <x v="9"/>
    <s v="Oil &amp; Gas Refining &amp; Marketing &amp; Transportation"/>
    <n v="1666000000"/>
  </r>
  <r>
    <x v="337"/>
    <x v="2"/>
    <d v="2014-12-31T00:00:00"/>
    <n v="5903000000"/>
    <n v="2790000000"/>
    <n v="393000000"/>
    <n v="0"/>
    <n v="796000000"/>
    <x v="9"/>
    <s v="Oil &amp; Gas Refining &amp; Marketing &amp; Transportation"/>
    <n v="1924000000"/>
  </r>
  <r>
    <x v="337"/>
    <x v="3"/>
    <d v="2015-12-31T00:00:00"/>
    <n v="5234000000"/>
    <n v="2335000000"/>
    <n v="353000000"/>
    <n v="0"/>
    <n v="764000000"/>
    <x v="9"/>
    <s v="Oil &amp; Gas Refining &amp; Marketing &amp; Transportation"/>
    <n v="1782000000"/>
  </r>
  <r>
    <x v="338"/>
    <x v="0"/>
    <d v="2013-12-31T00:00:00"/>
    <n v="7690800000"/>
    <n v="5100900000"/>
    <n v="1788300000"/>
    <n v="0"/>
    <n v="123200000"/>
    <x v="8"/>
    <s v="Paper Packaging"/>
    <n v="678400000"/>
  </r>
  <r>
    <x v="338"/>
    <x v="1"/>
    <d v="2014-12-31T00:00:00"/>
    <n v="7750500000"/>
    <n v="5062900000"/>
    <n v="1849400000"/>
    <n v="0"/>
    <n v="118900000"/>
    <x v="8"/>
    <s v="Paper Packaging"/>
    <n v="719300000"/>
  </r>
  <r>
    <x v="338"/>
    <x v="2"/>
    <d v="2015-12-31T00:00:00"/>
    <n v="7031500000"/>
    <n v="4444900000"/>
    <n v="1656200000"/>
    <n v="0"/>
    <n v="88700000"/>
    <x v="8"/>
    <s v="Paper Packaging"/>
    <n v="841700000"/>
  </r>
  <r>
    <x v="338"/>
    <x v="3"/>
    <d v="2016-12-31T00:00:00"/>
    <n v="6778300000"/>
    <n v="4246700000"/>
    <n v="1604400000"/>
    <n v="0"/>
    <n v="94900000"/>
    <x v="8"/>
    <s v="Paper Packaging"/>
    <n v="832300000"/>
  </r>
  <r>
    <x v="339"/>
    <x v="0"/>
    <d v="2012-12-31T00:00:00"/>
    <n v="9534462000"/>
    <n v="5328236000"/>
    <n v="3264896000"/>
    <n v="0"/>
    <n v="0"/>
    <x v="8"/>
    <s v="Specialty Chemicals"/>
    <n v="941330000"/>
  </r>
  <r>
    <x v="339"/>
    <x v="1"/>
    <d v="2013-12-31T00:00:00"/>
    <n v="10185532000"/>
    <n v="5568966000"/>
    <n v="3470200000"/>
    <n v="0"/>
    <n v="0"/>
    <x v="8"/>
    <s v="Specialty Chemicals"/>
    <n v="1146366000"/>
  </r>
  <r>
    <x v="339"/>
    <x v="2"/>
    <d v="2014-12-31T00:00:00"/>
    <n v="11129533000"/>
    <n v="5965049000"/>
    <n v="3860448000"/>
    <n v="0"/>
    <n v="0"/>
    <x v="8"/>
    <s v="Specialty Chemicals"/>
    <n v="1304036000"/>
  </r>
  <r>
    <x v="339"/>
    <x v="3"/>
    <d v="2015-12-31T00:00:00"/>
    <n v="11339304000"/>
    <n v="5780078000"/>
    <n v="3943786000"/>
    <n v="0"/>
    <n v="0"/>
    <x v="8"/>
    <s v="Specialty Chemicals"/>
    <n v="1615440000"/>
  </r>
  <r>
    <x v="340"/>
    <x v="0"/>
    <d v="2013-02-02T00:00:00"/>
    <n v="3983400000"/>
    <n v="2446000000"/>
    <n v="976900000"/>
    <n v="0"/>
    <n v="0"/>
    <x v="1"/>
    <s v="Specialty Stores"/>
    <n v="560500000"/>
  </r>
  <r>
    <x v="340"/>
    <x v="1"/>
    <d v="2014-02-01T00:00:00"/>
    <n v="4209200000"/>
    <n v="2628700000"/>
    <n v="1010000000"/>
    <n v="0"/>
    <n v="0"/>
    <x v="1"/>
    <s v="Specialty Stores"/>
    <n v="570500000"/>
  </r>
  <r>
    <x v="340"/>
    <x v="2"/>
    <d v="2015-02-02T00:00:00"/>
    <n v="5736300000"/>
    <n v="3662100000"/>
    <n v="1497600000"/>
    <n v="0"/>
    <n v="0"/>
    <x v="1"/>
    <s v="Specialty Stores"/>
    <n v="576600000"/>
  </r>
  <r>
    <x v="340"/>
    <x v="3"/>
    <d v="2016-01-30T00:00:00"/>
    <n v="6550200000"/>
    <n v="4109800000"/>
    <n v="1736700000"/>
    <n v="0"/>
    <n v="0"/>
    <x v="1"/>
    <s v="Specialty Stores"/>
    <n v="703700000"/>
  </r>
  <r>
    <x v="341"/>
    <x v="0"/>
    <d v="2013-04-30T00:00:00"/>
    <n v="5897700000"/>
    <n v="3870100000"/>
    <n v="1020400000"/>
    <n v="0"/>
    <n v="96800000"/>
    <x v="4"/>
    <s v="Packaged Foods &amp; Meats"/>
    <n v="910400000"/>
  </r>
  <r>
    <x v="341"/>
    <x v="1"/>
    <d v="2014-04-30T00:00:00"/>
    <n v="5610600000"/>
    <n v="3579600000"/>
    <n v="1013100000"/>
    <n v="0"/>
    <n v="98900000"/>
    <x v="4"/>
    <s v="Packaged Foods &amp; Meats"/>
    <n v="919000000"/>
  </r>
  <r>
    <x v="341"/>
    <x v="2"/>
    <d v="2015-04-30T00:00:00"/>
    <n v="5692700000"/>
    <n v="3724000000"/>
    <n v="1085800000"/>
    <n v="0"/>
    <n v="110900000"/>
    <x v="4"/>
    <s v="Packaged Foods &amp; Meats"/>
    <n v="772000000"/>
  </r>
  <r>
    <x v="341"/>
    <x v="3"/>
    <d v="2016-04-30T00:00:00"/>
    <n v="7811200000"/>
    <n v="4843400000"/>
    <n v="1614100000"/>
    <n v="0"/>
    <n v="208400000"/>
    <x v="4"/>
    <s v="Packaged Foods &amp; Meats"/>
    <n v="1145300000"/>
  </r>
  <r>
    <x v="342"/>
    <x v="0"/>
    <d v="2012-12-31T00:00:00"/>
    <n v="1290052000"/>
    <n v="470243000"/>
    <n v="120310000"/>
    <n v="0"/>
    <n v="330418000"/>
    <x v="7"/>
    <s v="Office REITs"/>
    <n v="369081000"/>
  </r>
  <r>
    <x v="342"/>
    <x v="1"/>
    <d v="2013-12-31T00:00:00"/>
    <n v="1371065000"/>
    <n v="479665000"/>
    <n v="122128000"/>
    <n v="0"/>
    <n v="340316000"/>
    <x v="7"/>
    <s v="Office REITs"/>
    <n v="428956000"/>
  </r>
  <r>
    <x v="342"/>
    <x v="2"/>
    <d v="2014-12-31T00:00:00"/>
    <n v="1519978000"/>
    <n v="500126000"/>
    <n v="133502000"/>
    <n v="0"/>
    <n v="393987000"/>
    <x v="7"/>
    <s v="Office REITs"/>
    <n v="492363000"/>
  </r>
  <r>
    <x v="342"/>
    <x v="3"/>
    <d v="2015-12-31T00:00:00"/>
    <n v="1662829000"/>
    <n v="534326000"/>
    <n v="139137000"/>
    <n v="0"/>
    <n v="588235000"/>
    <x v="7"/>
    <s v="Office REITs"/>
    <n v="401131000"/>
  </r>
  <r>
    <x v="343"/>
    <x v="0"/>
    <d v="2013-12-31T00:00:00"/>
    <n v="3237500000"/>
    <n v="1638900000"/>
    <n v="1012400000"/>
    <n v="0"/>
    <n v="0"/>
    <x v="1"/>
    <s v="Household Appliances"/>
    <n v="586200000"/>
  </r>
  <r>
    <x v="343"/>
    <x v="1"/>
    <d v="2015-01-03T00:00:00"/>
    <n v="3492600000"/>
    <n v="1759200000"/>
    <n v="1048700000"/>
    <n v="0"/>
    <n v="0"/>
    <x v="1"/>
    <s v="Household Appliances"/>
    <n v="684700000"/>
  </r>
  <r>
    <x v="343"/>
    <x v="2"/>
    <d v="2016-01-02T00:00:00"/>
    <n v="3593100000"/>
    <n v="1774600000"/>
    <n v="1053700000"/>
    <n v="0"/>
    <n v="0"/>
    <x v="1"/>
    <s v="Household Appliances"/>
    <n v="764800000"/>
  </r>
  <r>
    <x v="343"/>
    <x v="3"/>
    <d v="2016-12-31T00:00:00"/>
    <n v="3711800000"/>
    <n v="1803500000"/>
    <n v="1054100000"/>
    <n v="0"/>
    <n v="0"/>
    <x v="1"/>
    <s v="Household Appliances"/>
    <n v="854200000"/>
  </r>
  <r>
    <x v="344"/>
    <x v="0"/>
    <d v="2012-12-31T00:00:00"/>
    <n v="2307182000"/>
    <n v="610836000"/>
    <n v="655473000"/>
    <n v="0"/>
    <n v="107591000"/>
    <x v="1"/>
    <s v="Broadcasting &amp; Cable TV"/>
    <n v="933282000"/>
  </r>
  <r>
    <x v="344"/>
    <x v="1"/>
    <d v="2013-12-31T00:00:00"/>
    <n v="2530809000"/>
    <n v="699294000"/>
    <n v="729055000"/>
    <n v="0"/>
    <n v="117580000"/>
    <x v="1"/>
    <s v="Broadcasting &amp; Cable TV"/>
    <n v="984880000"/>
  </r>
  <r>
    <x v="344"/>
    <x v="2"/>
    <d v="2014-12-31T00:00:00"/>
    <n v="2665456000"/>
    <n v="778896000"/>
    <n v="764799000"/>
    <n v="0"/>
    <n v="128582000"/>
    <x v="1"/>
    <s v="Broadcasting &amp; Cable TV"/>
    <n v="993179000"/>
  </r>
  <r>
    <x v="344"/>
    <x v="3"/>
    <d v="2015-12-31T00:00:00"/>
    <n v="3018227000"/>
    <n v="987357000"/>
    <n v="785179000"/>
    <n v="0"/>
    <n v="137596000"/>
    <x v="1"/>
    <s v="Broadcasting &amp; Cable TV"/>
    <n v="1108095000"/>
  </r>
  <r>
    <x v="345"/>
    <x v="0"/>
    <d v="2012-12-31T00:00:00"/>
    <n v="16537000000"/>
    <n v="9373000000"/>
    <n v="914000000"/>
    <n v="0"/>
    <n v="1787000000"/>
    <x v="5"/>
    <s v="Electric Utilities"/>
    <n v="4463000000"/>
  </r>
  <r>
    <x v="345"/>
    <x v="1"/>
    <d v="2013-12-31T00:00:00"/>
    <n v="17087000000"/>
    <n v="9817000000"/>
    <n v="934000000"/>
    <n v="0"/>
    <n v="1901000000"/>
    <x v="5"/>
    <s v="Electric Utilities"/>
    <n v="4435000000"/>
  </r>
  <r>
    <x v="345"/>
    <x v="2"/>
    <d v="2014-12-31T00:00:00"/>
    <n v="18467000000"/>
    <n v="11031000000"/>
    <n v="981000000"/>
    <n v="0"/>
    <n v="1945000000"/>
    <x v="5"/>
    <s v="Electric Utilities"/>
    <n v="4510000000"/>
  </r>
  <r>
    <x v="345"/>
    <x v="3"/>
    <d v="2015-12-31T00:00:00"/>
    <n v="17489000000"/>
    <n v="9811000000"/>
    <n v="997000000"/>
    <n v="0"/>
    <n v="2034000000"/>
    <x v="5"/>
    <s v="Electric Utilities"/>
    <n v="4647000000"/>
  </r>
  <r>
    <x v="346"/>
    <x v="0"/>
    <d v="2012-12-31T00:00:00"/>
    <n v="4256157000"/>
    <n v="800380000"/>
    <n v="376687000"/>
    <n v="0"/>
    <n v="1068382000"/>
    <x v="7"/>
    <s v="REITs"/>
    <n v="2010708000"/>
  </r>
  <r>
    <x v="346"/>
    <x v="1"/>
    <d v="2013-12-31T00:00:00"/>
    <n v="4543849000"/>
    <n v="837946000"/>
    <n v="402369000"/>
    <n v="0"/>
    <n v="1107700000"/>
    <x v="7"/>
    <s v="REITs"/>
    <n v="2195834000"/>
  </r>
  <r>
    <x v="346"/>
    <x v="2"/>
    <d v="2014-12-31T00:00:00"/>
    <n v="4870818000"/>
    <n v="882803000"/>
    <n v="446845000"/>
    <n v="0"/>
    <n v="1143827000"/>
    <x v="7"/>
    <s v="REITs"/>
    <n v="2397343000"/>
  </r>
  <r>
    <x v="346"/>
    <x v="3"/>
    <d v="2015-12-31T00:00:00"/>
    <n v="5266103000"/>
    <n v="960192000"/>
    <n v="452835000"/>
    <n v="0"/>
    <n v="1177568000"/>
    <x v="7"/>
    <s v="REITs"/>
    <n v="2675508000"/>
  </r>
  <r>
    <x v="347"/>
    <x v="0"/>
    <d v="2013-02-02T00:00:00"/>
    <n v="24380510000"/>
    <n v="17889249000"/>
    <n v="4884284000"/>
    <n v="0"/>
    <n v="78900000"/>
    <x v="1"/>
    <s v="Specialty Stores"/>
    <n v="1528077000"/>
  </r>
  <r>
    <x v="347"/>
    <x v="1"/>
    <d v="2014-02-01T00:00:00"/>
    <n v="23114000000"/>
    <n v="17082000000"/>
    <n v="4735000000"/>
    <n v="0"/>
    <n v="55000000"/>
    <x v="1"/>
    <s v="Specialty Stores"/>
    <n v="1242000000"/>
  </r>
  <r>
    <x v="347"/>
    <x v="2"/>
    <d v="2015-01-31T00:00:00"/>
    <n v="22492000000"/>
    <n v="16691000000"/>
    <n v="4816000000"/>
    <n v="0"/>
    <n v="62000000"/>
    <x v="1"/>
    <s v="Specialty Stores"/>
    <n v="923000000"/>
  </r>
  <r>
    <x v="347"/>
    <x v="3"/>
    <d v="2016-01-30T00:00:00"/>
    <n v="21059000000"/>
    <n v="15545000000"/>
    <n v="4600000000"/>
    <n v="0"/>
    <n v="67000000"/>
    <x v="1"/>
    <s v="Specialty Stores"/>
    <n v="847000000"/>
  </r>
  <r>
    <x v="348"/>
    <x v="0"/>
    <d v="2012-12-31T00:00:00"/>
    <n v="1913149000"/>
    <n v="1055844000"/>
    <n v="356817000"/>
    <n v="0"/>
    <n v="31652000"/>
    <x v="0"/>
    <s v="Industrial Conglomerates"/>
    <n v="468836000"/>
  </r>
  <r>
    <x v="348"/>
    <x v="1"/>
    <d v="2013-12-31T00:00:00"/>
    <n v="2142807000"/>
    <n v="1178173000"/>
    <n v="390610000"/>
    <n v="0"/>
    <n v="38405000"/>
    <x v="0"/>
    <s v="Industrial Conglomerates"/>
    <n v="535619000"/>
  </r>
  <r>
    <x v="348"/>
    <x v="2"/>
    <d v="2014-12-31T00:00:00"/>
    <n v="2555601000"/>
    <n v="1461190000"/>
    <n v="489937000"/>
    <n v="0"/>
    <n v="48138000"/>
    <x v="0"/>
    <s v="Industrial Conglomerates"/>
    <n v="556336000"/>
  </r>
  <r>
    <x v="348"/>
    <x v="3"/>
    <d v="2015-12-31T00:00:00"/>
    <n v="2985908000"/>
    <n v="1719723000"/>
    <n v="712803000"/>
    <n v="0"/>
    <n v="65770000"/>
    <x v="0"/>
    <s v="Industrial Conglomerates"/>
    <n v="487612000"/>
  </r>
  <r>
    <x v="349"/>
    <x v="0"/>
    <d v="2012-12-31T00:00:00"/>
    <n v="9647000000"/>
    <n v="6646000000"/>
    <n v="359000000"/>
    <n v="0"/>
    <n v="1090000000"/>
    <x v="5"/>
    <s v="MultiUtilities"/>
    <n v="1552000000"/>
  </r>
  <r>
    <x v="349"/>
    <x v="1"/>
    <d v="2013-12-31T00:00:00"/>
    <n v="10557000000"/>
    <n v="7186000000"/>
    <n v="574000000"/>
    <n v="0"/>
    <n v="1113000000"/>
    <x v="5"/>
    <s v="MultiUtilities"/>
    <n v="1684000000"/>
  </r>
  <r>
    <x v="349"/>
    <x v="2"/>
    <d v="2014-12-31T00:00:00"/>
    <n v="11035000000"/>
    <n v="7689000000"/>
    <n v="414000000"/>
    <n v="0"/>
    <n v="1156000000"/>
    <x v="5"/>
    <s v="MultiUtilities"/>
    <n v="1776000000"/>
  </r>
  <r>
    <x v="349"/>
    <x v="3"/>
    <d v="2015-12-31T00:00:00"/>
    <n v="10231000000"/>
    <n v="6648000000"/>
    <n v="397000000"/>
    <n v="0"/>
    <n v="1250000000"/>
    <x v="5"/>
    <s v="MultiUtilities"/>
    <n v="1936000000"/>
  </r>
  <r>
    <x v="350"/>
    <x v="0"/>
    <d v="2012-12-31T00:00:00"/>
    <n v="11240000000"/>
    <n v="429000000"/>
    <n v="6073000000"/>
    <n v="0"/>
    <n v="1441000000"/>
    <x v="6"/>
    <s v="Banks"/>
    <n v="3297000000"/>
  </r>
  <r>
    <x v="350"/>
    <x v="1"/>
    <d v="2013-12-31T00:00:00"/>
    <n v="8602000000"/>
    <n v="291000000"/>
    <n v="5808000000"/>
    <n v="0"/>
    <n v="576000000"/>
    <x v="6"/>
    <s v="Banks"/>
    <n v="1927000000"/>
  </r>
  <r>
    <x v="350"/>
    <x v="2"/>
    <d v="2014-12-31T00:00:00"/>
    <n v="8707000000"/>
    <n v="235000000"/>
    <n v="5518000000"/>
    <n v="0"/>
    <n v="367000000"/>
    <x v="6"/>
    <s v="Banks"/>
    <n v="2587000000"/>
  </r>
  <r>
    <x v="350"/>
    <x v="3"/>
    <d v="2015-12-31T00:00:00"/>
    <n v="8533000000"/>
    <n v="219000000"/>
    <n v="5120000000"/>
    <n v="0"/>
    <n v="205000000"/>
    <x v="6"/>
    <s v="Banks"/>
    <n v="2989000000"/>
  </r>
  <r>
    <x v="351"/>
    <x v="0"/>
    <d v="2013-06-28T00:00:00"/>
    <n v="14351000000"/>
    <n v="10411000000"/>
    <n v="635000000"/>
    <n v="1133000000"/>
    <n v="79000000"/>
    <x v="2"/>
    <s v="Computer Storage &amp; Peripherals"/>
    <n v="2093000000"/>
  </r>
  <r>
    <x v="351"/>
    <x v="1"/>
    <d v="2014-06-27T00:00:00"/>
    <n v="13724000000"/>
    <n v="9878000000"/>
    <n v="722000000"/>
    <n v="1226000000"/>
    <n v="98000000"/>
    <x v="2"/>
    <s v="Computer Storage &amp; Peripherals"/>
    <n v="1800000000"/>
  </r>
  <r>
    <x v="351"/>
    <x v="2"/>
    <d v="2015-07-03T00:00:00"/>
    <n v="13739000000"/>
    <n v="9930000000"/>
    <n v="237000000"/>
    <n v="1353000000"/>
    <n v="129000000"/>
    <x v="2"/>
    <s v="Computer Storage &amp; Peripherals"/>
    <n v="2090000000"/>
  </r>
  <r>
    <x v="351"/>
    <x v="3"/>
    <d v="2016-07-01T00:00:00"/>
    <n v="11160000000"/>
    <n v="8545000000"/>
    <n v="635000000"/>
    <n v="1237000000"/>
    <n v="123000000"/>
    <x v="2"/>
    <s v="Computer Storage &amp; Peripherals"/>
    <n v="620000000"/>
  </r>
  <r>
    <x v="352"/>
    <x v="0"/>
    <d v="2013-02-28T00:00:00"/>
    <n v="2796100000"/>
    <n v="1687800000"/>
    <n v="585400000"/>
    <n v="0"/>
    <n v="0"/>
    <x v="4"/>
    <s v="Distillers &amp; Vintners"/>
    <n v="522900000"/>
  </r>
  <r>
    <x v="352"/>
    <x v="1"/>
    <d v="2014-02-28T00:00:00"/>
    <n v="4867700000"/>
    <n v="2876000000"/>
    <n v="895100000"/>
    <n v="0"/>
    <n v="0"/>
    <x v="4"/>
    <s v="Distillers &amp; Vintners"/>
    <n v="1096600000"/>
  </r>
  <r>
    <x v="352"/>
    <x v="2"/>
    <d v="2015-02-28T00:00:00"/>
    <n v="6028000000"/>
    <n v="3449400000"/>
    <n v="1078400000"/>
    <n v="0"/>
    <n v="0"/>
    <x v="4"/>
    <s v="Distillers &amp; Vintners"/>
    <n v="1500200000"/>
  </r>
  <r>
    <x v="352"/>
    <x v="3"/>
    <d v="2016-02-29T00:00:00"/>
    <n v="6548400000"/>
    <n v="3606100000"/>
    <n v="1177200000"/>
    <n v="0"/>
    <n v="0"/>
    <x v="4"/>
    <s v="Distillers &amp; Vintners"/>
    <n v="1765100000"/>
  </r>
  <r>
    <x v="353"/>
    <x v="0"/>
    <d v="2013-12-28T00:00:00"/>
    <n v="10889500000"/>
    <n v="6985800000"/>
    <n v="2960300000"/>
    <n v="0"/>
    <n v="0"/>
    <x v="1"/>
    <s v="Household Appliances"/>
    <n v="943400000"/>
  </r>
  <r>
    <x v="353"/>
    <x v="1"/>
    <d v="2015-01-03T00:00:00"/>
    <n v="11338600000"/>
    <n v="7235900000"/>
    <n v="2814600000"/>
    <n v="0"/>
    <n v="0"/>
    <x v="1"/>
    <s v="Household Appliances"/>
    <n v="1288100000"/>
  </r>
  <r>
    <x v="353"/>
    <x v="2"/>
    <d v="2016-01-02T00:00:00"/>
    <n v="11171800000"/>
    <n v="7099800000"/>
    <n v="2681100000"/>
    <n v="0"/>
    <n v="0"/>
    <x v="1"/>
    <s v="Household Appliances"/>
    <n v="1390900000"/>
  </r>
  <r>
    <x v="353"/>
    <x v="3"/>
    <d v="2016-12-31T00:00:00"/>
    <n v="11406900000"/>
    <n v="7139700000"/>
    <n v="2798900000"/>
    <n v="0"/>
    <n v="0"/>
    <x v="1"/>
    <s v="Household Appliances"/>
    <n v="1468300000"/>
  </r>
  <r>
    <x v="354"/>
    <x v="0"/>
    <d v="2013-09-27T00:00:00"/>
    <n v="1792000000"/>
    <n v="1025400000"/>
    <n v="159700000"/>
    <n v="226300000"/>
    <n v="29100000"/>
    <x v="2"/>
    <s v="Semiconductors"/>
    <n v="351500000"/>
  </r>
  <r>
    <x v="354"/>
    <x v="1"/>
    <d v="2014-10-03T00:00:00"/>
    <n v="2291500000"/>
    <n v="1268800000"/>
    <n v="179100000"/>
    <n v="252200000"/>
    <n v="25900000"/>
    <x v="2"/>
    <s v="Semiconductors"/>
    <n v="565500000"/>
  </r>
  <r>
    <x v="354"/>
    <x v="2"/>
    <d v="2015-10-02T00:00:00"/>
    <n v="3258400000"/>
    <n v="1703900000"/>
    <n v="191300000"/>
    <n v="303200000"/>
    <n v="33500000"/>
    <x v="2"/>
    <s v="Semiconductors"/>
    <n v="1026500000"/>
  </r>
  <r>
    <x v="354"/>
    <x v="3"/>
    <d v="2016-09-30T00:00:00"/>
    <n v="3289000000"/>
    <n v="1623800000"/>
    <n v="195900000"/>
    <n v="312400000"/>
    <n v="33400000"/>
    <x v="2"/>
    <s v="Semiconductors"/>
    <n v="1123500000"/>
  </r>
  <r>
    <x v="355"/>
    <x v="0"/>
    <d v="2012-12-31T00:00:00"/>
    <n v="2730000000"/>
    <n v="245000000"/>
    <n v="835000000"/>
    <n v="0"/>
    <n v="811000000"/>
    <x v="9"/>
    <s v="Oil &amp; Gas Exploration &amp; Production"/>
    <n v="839000000"/>
  </r>
  <r>
    <x v="355"/>
    <x v="1"/>
    <d v="2013-12-31T00:00:00"/>
    <n v="3371000000"/>
    <n v="328000000"/>
    <n v="1052000000"/>
    <n v="0"/>
    <n v="787000000"/>
    <x v="9"/>
    <s v="Oil &amp; Gas Exploration &amp; Production"/>
    <n v="1204000000"/>
  </r>
  <r>
    <x v="355"/>
    <x v="2"/>
    <d v="2014-12-31T00:00:00"/>
    <n v="4038000000"/>
    <n v="427000000"/>
    <n v="1296000000"/>
    <n v="0"/>
    <n v="942000000"/>
    <x v="9"/>
    <s v="Oil &amp; Gas Exploration &amp; Production"/>
    <n v="1373000000"/>
  </r>
  <r>
    <x v="355"/>
    <x v="3"/>
    <d v="2015-12-31T00:00:00"/>
    <n v="3133000000"/>
    <n v="689000000"/>
    <n v="1208000000"/>
    <n v="0"/>
    <n v="1091000000"/>
    <x v="9"/>
    <s v="Oil &amp; Gas Exploration &amp; Production"/>
    <n v="145000000"/>
  </r>
  <r>
    <x v="356"/>
    <x v="0"/>
    <d v="2012-12-31T00:00:00"/>
    <n v="10793000000"/>
    <n v="362000000"/>
    <n v="2123000000"/>
    <n v="0"/>
    <n v="4549000000"/>
    <x v="6"/>
    <s v="Consumer Finance"/>
    <n v="3759000000"/>
  </r>
  <r>
    <x v="356"/>
    <x v="1"/>
    <d v="2013-12-31T00:00:00"/>
    <n v="11813000000"/>
    <n v="374000000"/>
    <n v="2484000000"/>
    <n v="0"/>
    <n v="5445000000"/>
    <x v="6"/>
    <s v="Consumer Finance"/>
    <n v="3510000000"/>
  </r>
  <r>
    <x v="356"/>
    <x v="2"/>
    <d v="2014-12-31T00:00:00"/>
    <n v="12727000000"/>
    <n v="470000000"/>
    <n v="2927000000"/>
    <n v="0"/>
    <n v="5492000000"/>
    <x v="6"/>
    <s v="Consumer Finance"/>
    <n v="3838000000"/>
  </r>
  <r>
    <x v="356"/>
    <x v="3"/>
    <d v="2015-12-31T00:00:00"/>
    <n v="13620000000"/>
    <n v="607000000"/>
    <n v="3264000000"/>
    <n v="0"/>
    <n v="5690000000"/>
    <x v="6"/>
    <s v="Consumer Finance"/>
    <n v="4059000000"/>
  </r>
  <r>
    <x v="357"/>
    <x v="0"/>
    <d v="2013-12-31T00:00:00"/>
    <n v="9021000000"/>
    <n v="3002000000"/>
    <n v="4089000000"/>
    <n v="536000000"/>
    <n v="138000000"/>
    <x v="3"/>
    <s v="Health Care Equipment"/>
    <n v="1256000000"/>
  </r>
  <r>
    <x v="357"/>
    <x v="1"/>
    <d v="2014-12-31T00:00:00"/>
    <n v="9675000000"/>
    <n v="3319000000"/>
    <n v="4308000000"/>
    <n v="614000000"/>
    <n v="188000000"/>
    <x v="3"/>
    <s v="Health Care Equipment"/>
    <n v="1246000000"/>
  </r>
  <r>
    <x v="357"/>
    <x v="2"/>
    <d v="2015-12-31T00:00:00"/>
    <n v="9946000000"/>
    <n v="3344000000"/>
    <n v="3906000000"/>
    <n v="625000000"/>
    <n v="210000000"/>
    <x v="3"/>
    <s v="Health Care Equipment"/>
    <n v="1861000000"/>
  </r>
  <r>
    <x v="357"/>
    <x v="3"/>
    <d v="2016-12-31T00:00:00"/>
    <n v="11325000000"/>
    <n v="3830000000"/>
    <n v="4295000000"/>
    <n v="715000000"/>
    <n v="319000000"/>
    <x v="3"/>
    <s v="Health Care Equipment"/>
    <n v="2166000000"/>
  </r>
  <r>
    <x v="358"/>
    <x v="0"/>
    <d v="2013-03-29T00:00:00"/>
    <n v="6906000000"/>
    <n v="1175000000"/>
    <n v="3236000000"/>
    <n v="1026000000"/>
    <n v="286000000"/>
    <x v="2"/>
    <s v="Application Software"/>
    <n v="1183000000"/>
  </r>
  <r>
    <x v="358"/>
    <x v="1"/>
    <d v="2014-03-28T00:00:00"/>
    <n v="4183000000"/>
    <n v="791000000"/>
    <n v="2186000000"/>
    <n v="722000000"/>
    <n v="93000000"/>
    <x v="2"/>
    <s v="Application Software"/>
    <n v="391000000"/>
  </r>
  <r>
    <x v="358"/>
    <x v="2"/>
    <d v="2015-04-03T00:00:00"/>
    <n v="3956000000"/>
    <n v="727000000"/>
    <n v="2012000000"/>
    <n v="812000000"/>
    <n v="87000000"/>
    <x v="2"/>
    <s v="Application Software"/>
    <n v="318000000"/>
  </r>
  <r>
    <x v="358"/>
    <x v="3"/>
    <d v="2016-04-01T00:00:00"/>
    <n v="3600000000"/>
    <n v="615000000"/>
    <n v="1587000000"/>
    <n v="748000000"/>
    <n v="57000000"/>
    <x v="2"/>
    <s v="Application Software"/>
    <n v="593000000"/>
  </r>
  <r>
    <x v="359"/>
    <x v="0"/>
    <d v="2013-06-29T00:00:00"/>
    <n v="44411233000"/>
    <n v="36414626000"/>
    <n v="6338129000"/>
    <n v="0"/>
    <n v="0"/>
    <x v="4"/>
    <s v="Food Distributors"/>
    <n v="1658478000"/>
  </r>
  <r>
    <x v="359"/>
    <x v="1"/>
    <d v="2014-06-28T00:00:00"/>
    <n v="46516712000"/>
    <n v="38335677000"/>
    <n v="0"/>
    <n v="0"/>
    <n v="0"/>
    <x v="4"/>
    <s v="Food Distributors"/>
    <n v="8181035000"/>
  </r>
  <r>
    <x v="359"/>
    <x v="2"/>
    <d v="2015-06-27T00:00:00"/>
    <n v="48680752000"/>
    <n v="40129236000"/>
    <n v="0"/>
    <n v="0"/>
    <n v="0"/>
    <x v="4"/>
    <s v="Food Distributors"/>
    <n v="8551516000"/>
  </r>
  <r>
    <x v="359"/>
    <x v="3"/>
    <d v="2016-07-02T00:00:00"/>
    <n v="50366919000"/>
    <n v="41326447000"/>
    <n v="0"/>
    <n v="0"/>
    <n v="0"/>
    <x v="4"/>
    <s v="Food Distributors"/>
    <n v="9040472000"/>
  </r>
  <r>
    <x v="360"/>
    <x v="0"/>
    <d v="2012-12-31T00:00:00"/>
    <n v="127434000000"/>
    <n v="55228000000"/>
    <n v="41066000000"/>
    <n v="0"/>
    <n v="18143000000"/>
    <x v="10"/>
    <s v="Integrated Telecommunications Services"/>
    <n v="12997000000"/>
  </r>
  <r>
    <x v="360"/>
    <x v="1"/>
    <d v="2013-12-31T00:00:00"/>
    <n v="128752000000"/>
    <n v="51191000000"/>
    <n v="28414000000"/>
    <n v="0"/>
    <n v="18395000000"/>
    <x v="10"/>
    <s v="Integrated Telecommunications Services"/>
    <n v="30752000000"/>
  </r>
  <r>
    <x v="360"/>
    <x v="2"/>
    <d v="2014-12-31T00:00:00"/>
    <n v="132447000000"/>
    <n v="60145000000"/>
    <n v="41817000000"/>
    <n v="0"/>
    <n v="18273000000"/>
    <x v="10"/>
    <s v="Integrated Telecommunications Services"/>
    <n v="12212000000"/>
  </r>
  <r>
    <x v="360"/>
    <x v="3"/>
    <d v="2015-12-31T00:00:00"/>
    <n v="146801000000"/>
    <n v="67046000000"/>
    <n v="32954000000"/>
    <n v="0"/>
    <n v="22016000000"/>
    <x v="10"/>
    <s v="Integrated Telecommunications Services"/>
    <n v="24785000000"/>
  </r>
  <r>
    <x v="361"/>
    <x v="0"/>
    <d v="2013-12-31T00:00:00"/>
    <n v="4206100000"/>
    <n v="2545600000"/>
    <n v="1193800000"/>
    <n v="0"/>
    <n v="0"/>
    <x v="4"/>
    <s v="Brewers"/>
    <n v="466700000"/>
  </r>
  <r>
    <x v="361"/>
    <x v="1"/>
    <d v="2014-12-31T00:00:00"/>
    <n v="4146300000"/>
    <n v="2493300000"/>
    <n v="1163900000"/>
    <n v="0"/>
    <n v="0"/>
    <x v="4"/>
    <s v="Brewers"/>
    <n v="489100000"/>
  </r>
  <r>
    <x v="361"/>
    <x v="2"/>
    <d v="2015-12-31T00:00:00"/>
    <n v="3567500000"/>
    <n v="2163500000"/>
    <n v="1051800000"/>
    <n v="0"/>
    <n v="0"/>
    <x v="4"/>
    <s v="Brewers"/>
    <n v="352200000"/>
  </r>
  <r>
    <x v="361"/>
    <x v="3"/>
    <d v="2016-12-31T00:00:00"/>
    <n v="4885000000"/>
    <n v="3003100000"/>
    <n v="1597300000"/>
    <n v="0"/>
    <n v="0"/>
    <x v="4"/>
    <s v="Brewers"/>
    <n v="284600000"/>
  </r>
  <r>
    <x v="362"/>
    <x v="0"/>
    <d v="2012-12-31T00:00:00"/>
    <n v="2665000000"/>
    <n v="1174000000"/>
    <n v="728000000"/>
    <n v="183000000"/>
    <n v="0"/>
    <x v="2"/>
    <s v="Application Software"/>
    <n v="580000000"/>
  </r>
  <r>
    <x v="362"/>
    <x v="1"/>
    <d v="2013-12-31T00:00:00"/>
    <n v="2692000000"/>
    <n v="1219000000"/>
    <n v="757000000"/>
    <n v="184000000"/>
    <n v="0"/>
    <x v="2"/>
    <s v="Application Software"/>
    <n v="532000000"/>
  </r>
  <r>
    <x v="362"/>
    <x v="2"/>
    <d v="2014-12-31T00:00:00"/>
    <n v="2732000000"/>
    <n v="1253000000"/>
    <n v="770000000"/>
    <n v="206000000"/>
    <n v="0"/>
    <x v="2"/>
    <s v="Application Software"/>
    <n v="503000000"/>
  </r>
  <r>
    <x v="362"/>
    <x v="3"/>
    <d v="2015-12-31T00:00:00"/>
    <n v="2530000000"/>
    <n v="1254000000"/>
    <n v="765000000"/>
    <n v="228000000"/>
    <n v="0"/>
    <x v="2"/>
    <s v="Application Software"/>
    <n v="283000000"/>
  </r>
  <r>
    <x v="363"/>
    <x v="0"/>
    <d v="2013-09-30T00:00:00"/>
    <n v="1924400000"/>
    <n v="874838000"/>
    <n v="254468000"/>
    <n v="0"/>
    <n v="45639000"/>
    <x v="0"/>
    <s v="Aerospace &amp; Defense"/>
    <n v="749455000"/>
  </r>
  <r>
    <x v="363"/>
    <x v="1"/>
    <d v="2014-09-30T00:00:00"/>
    <n v="2372906000"/>
    <n v="1105032000"/>
    <n v="276446000"/>
    <n v="0"/>
    <n v="63608000"/>
    <x v="0"/>
    <s v="Aerospace &amp; Defense"/>
    <n v="927820000"/>
  </r>
  <r>
    <x v="363"/>
    <x v="2"/>
    <d v="2015-09-30T00:00:00"/>
    <n v="2707115000"/>
    <n v="1257270000"/>
    <n v="321624000"/>
    <n v="0"/>
    <n v="54219000"/>
    <x v="0"/>
    <s v="Aerospace &amp; Defense"/>
    <n v="1074002000"/>
  </r>
  <r>
    <x v="363"/>
    <x v="3"/>
    <d v="2016-09-30T00:00:00"/>
    <n v="3171411000"/>
    <n v="1443348000"/>
    <n v="382858000"/>
    <n v="0"/>
    <n v="77445000"/>
    <x v="0"/>
    <s v="Aerospace &amp; Defense"/>
    <n v="1267760000"/>
  </r>
  <r>
    <x v="364"/>
    <x v="0"/>
    <d v="2013-09-27T00:00:00"/>
    <n v="11390000000"/>
    <n v="7739000000"/>
    <n v="1440000000"/>
    <n v="590000000"/>
    <n v="0"/>
    <x v="2"/>
    <s v="Electronic Manufacturing Services"/>
    <n v="1621000000"/>
  </r>
  <r>
    <x v="364"/>
    <x v="1"/>
    <d v="2014-09-26T00:00:00"/>
    <n v="11973000000"/>
    <n v="8001000000"/>
    <n v="1534000000"/>
    <n v="583000000"/>
    <n v="0"/>
    <x v="2"/>
    <s v="Electronic Manufacturing Services"/>
    <n v="1855000000"/>
  </r>
  <r>
    <x v="364"/>
    <x v="2"/>
    <d v="2015-09-25T00:00:00"/>
    <n v="12233000000"/>
    <n v="8146000000"/>
    <n v="1504000000"/>
    <n v="627000000"/>
    <n v="0"/>
    <x v="2"/>
    <s v="Electronic Manufacturing Services"/>
    <n v="1956000000"/>
  </r>
  <r>
    <x v="364"/>
    <x v="3"/>
    <d v="2016-09-30T00:00:00"/>
    <n v="12238000000"/>
    <n v="8205000000"/>
    <n v="1463000000"/>
    <n v="644000000"/>
    <n v="0"/>
    <x v="2"/>
    <s v="Electronic Manufacturing Services"/>
    <n v="1926000000"/>
  </r>
  <r>
    <x v="365"/>
    <x v="0"/>
    <d v="2012-12-30T00:00:00"/>
    <n v="5353197000"/>
    <n v="2943847000"/>
    <n v="1303427000"/>
    <n v="0"/>
    <n v="194039000"/>
    <x v="1"/>
    <s v="Publishing"/>
    <n v="911884000"/>
  </r>
  <r>
    <x v="365"/>
    <x v="1"/>
    <d v="2013-12-29T00:00:00"/>
    <n v="1603123000"/>
    <n v="662769000"/>
    <n v="531932000"/>
    <n v="0"/>
    <n v="74833000"/>
    <x v="1"/>
    <s v="Publishing"/>
    <n v="333589000"/>
  </r>
  <r>
    <x v="365"/>
    <x v="2"/>
    <d v="2014-12-31T00:00:00"/>
    <n v="2626141000"/>
    <n v="954990000"/>
    <n v="766854000"/>
    <n v="0"/>
    <n v="151837000"/>
    <x v="1"/>
    <s v="Publishing"/>
    <n v="752460000"/>
  </r>
  <r>
    <x v="365"/>
    <x v="3"/>
    <d v="2015-12-31T00:00:00"/>
    <n v="3050945000"/>
    <n v="923336000"/>
    <n v="1068221000"/>
    <n v="0"/>
    <n v="205087000"/>
    <x v="1"/>
    <s v="Publishing"/>
    <n v="854301000"/>
  </r>
  <r>
    <x v="366"/>
    <x v="0"/>
    <d v="2013-02-02T00:00:00"/>
    <n v="73301000000"/>
    <n v="50568000000"/>
    <n v="15110000000"/>
    <n v="0"/>
    <n v="2044000000"/>
    <x v="1"/>
    <s v="General Merchandise Stores"/>
    <n v="5579000000"/>
  </r>
  <r>
    <x v="366"/>
    <x v="1"/>
    <d v="2014-02-01T00:00:00"/>
    <n v="71279000000"/>
    <n v="50039000000"/>
    <n v="14465000000"/>
    <n v="0"/>
    <n v="1996000000"/>
    <x v="1"/>
    <s v="General Merchandise Stores"/>
    <n v="4779000000"/>
  </r>
  <r>
    <x v="366"/>
    <x v="2"/>
    <d v="2015-01-31T00:00:00"/>
    <n v="72618000000"/>
    <n v="51278000000"/>
    <n v="14676000000"/>
    <n v="0"/>
    <n v="2129000000"/>
    <x v="1"/>
    <s v="General Merchandise Stores"/>
    <n v="4535000000"/>
  </r>
  <r>
    <x v="366"/>
    <x v="3"/>
    <d v="2016-01-30T00:00:00"/>
    <n v="73785000000"/>
    <n v="51997000000"/>
    <n v="14665000000"/>
    <n v="0"/>
    <n v="2213000000"/>
    <x v="1"/>
    <s v="General Merchandise Stores"/>
    <n v="4910000000"/>
  </r>
  <r>
    <x v="367"/>
    <x v="0"/>
    <d v="2013-01-31T00:00:00"/>
    <n v="3794249000"/>
    <n v="1630965000"/>
    <n v="1466067000"/>
    <n v="0"/>
    <n v="0"/>
    <x v="1"/>
    <s v="Apparel, Accessories &amp; Luxury Goods"/>
    <n v="697217000"/>
  </r>
  <r>
    <x v="367"/>
    <x v="1"/>
    <d v="2014-01-31T00:00:00"/>
    <n v="4031100000"/>
    <n v="1690700000"/>
    <n v="2036100000"/>
    <n v="0"/>
    <n v="0"/>
    <x v="1"/>
    <s v="Apparel, Accessories &amp; Luxury Goods"/>
    <n v="304300000"/>
  </r>
  <r>
    <x v="367"/>
    <x v="2"/>
    <d v="2015-01-31T00:00:00"/>
    <n v="4249900000"/>
    <n v="1712700000"/>
    <n v="1645800000"/>
    <n v="0"/>
    <n v="0"/>
    <x v="1"/>
    <s v="Apparel, Accessories &amp; Luxury Goods"/>
    <n v="891400000"/>
  </r>
  <r>
    <x v="367"/>
    <x v="3"/>
    <d v="2016-01-31T00:00:00"/>
    <n v="4104900000"/>
    <n v="1613600000"/>
    <n v="1731200000"/>
    <n v="0"/>
    <n v="0"/>
    <x v="1"/>
    <s v="Apparel, Accessories &amp; Luxury Goods"/>
    <n v="760100000"/>
  </r>
  <r>
    <x v="368"/>
    <x v="0"/>
    <d v="2013-02-02T00:00:00"/>
    <n v="25878372000"/>
    <n v="18521400000"/>
    <n v="4250446000"/>
    <n v="0"/>
    <n v="0"/>
    <x v="1"/>
    <s v="Apparel Retail"/>
    <n v="3106526000"/>
  </r>
  <r>
    <x v="368"/>
    <x v="1"/>
    <d v="2014-02-01T00:00:00"/>
    <n v="27422696000"/>
    <n v="19605037000"/>
    <n v="4467089000"/>
    <n v="0"/>
    <n v="0"/>
    <x v="1"/>
    <s v="Apparel Retail"/>
    <n v="3350570000"/>
  </r>
  <r>
    <x v="368"/>
    <x v="2"/>
    <d v="2015-01-31T00:00:00"/>
    <n v="29078407000"/>
    <n v="20776522000"/>
    <n v="4695384000"/>
    <n v="0"/>
    <n v="0"/>
    <x v="1"/>
    <s v="Apparel Retail"/>
    <n v="3606501000"/>
  </r>
  <r>
    <x v="368"/>
    <x v="3"/>
    <d v="2016-01-30T00:00:00"/>
    <n v="30944938000"/>
    <n v="22034523000"/>
    <n v="5205715000"/>
    <n v="0"/>
    <n v="0"/>
    <x v="1"/>
    <s v="Apparel Retail"/>
    <n v="3704700000"/>
  </r>
  <r>
    <x v="369"/>
    <x v="0"/>
    <d v="2012-12-31T00:00:00"/>
    <n v="3589516000"/>
    <n v="1955682000"/>
    <n v="0"/>
    <n v="0"/>
    <n v="787329000"/>
    <x v="6"/>
    <s v="Life &amp; Health Insurance"/>
    <n v="846505000"/>
  </r>
  <r>
    <x v="369"/>
    <x v="1"/>
    <d v="2013-12-31T00:00:00"/>
    <n v="3494253000"/>
    <n v="1838766000"/>
    <n v="0"/>
    <n v="0"/>
    <n v="819711000"/>
    <x v="6"/>
    <s v="Life &amp; Health Insurance"/>
    <n v="835776000"/>
  </r>
  <r>
    <x v="369"/>
    <x v="2"/>
    <d v="2014-12-31T00:00:00"/>
    <n v="3620095000"/>
    <n v="1903384000"/>
    <n v="0"/>
    <n v="0"/>
    <n v="855908000"/>
    <x v="6"/>
    <s v="Life &amp; Health Insurance"/>
    <n v="860803000"/>
  </r>
  <r>
    <x v="369"/>
    <x v="3"/>
    <d v="2015-12-31T00:00:00"/>
    <n v="3766065000"/>
    <n v="2016212000"/>
    <n v="0"/>
    <n v="0"/>
    <n v="907024000"/>
    <x v="6"/>
    <s v="Life &amp; Health Insurance"/>
    <n v="842829000"/>
  </r>
  <r>
    <x v="370"/>
    <x v="0"/>
    <d v="2012-12-31T00:00:00"/>
    <n v="12509900000"/>
    <n v="7214400000"/>
    <n v="3354900000"/>
    <n v="376400000"/>
    <n v="0"/>
    <x v="3"/>
    <s v="Health Care Equipment"/>
    <n v="1564200000"/>
  </r>
  <r>
    <x v="370"/>
    <x v="1"/>
    <d v="2013-12-31T00:00:00"/>
    <n v="13090300000"/>
    <n v="7561200000"/>
    <n v="3446300000"/>
    <n v="395500000"/>
    <n v="0"/>
    <x v="3"/>
    <s v="Health Care Equipment"/>
    <n v="1687300000"/>
  </r>
  <r>
    <x v="370"/>
    <x v="2"/>
    <d v="2014-12-31T00:00:00"/>
    <n v="16889600000"/>
    <n v="9397600000"/>
    <n v="4896100000"/>
    <n v="691100000"/>
    <n v="0"/>
    <x v="3"/>
    <s v="Health Care Equipment"/>
    <n v="1904800000"/>
  </r>
  <r>
    <x v="370"/>
    <x v="3"/>
    <d v="2015-12-31T00:00:00"/>
    <n v="16965400000"/>
    <n v="9209500000"/>
    <n v="4612100000"/>
    <n v="692300000"/>
    <n v="0"/>
    <x v="3"/>
    <s v="Health Care Equipment"/>
    <n v="2451500000"/>
  </r>
  <r>
    <x v="371"/>
    <x v="0"/>
    <d v="2012-12-31T00:00:00"/>
    <n v="763000000"/>
    <n v="12000000"/>
    <n v="429000000"/>
    <n v="0"/>
    <n v="26000000"/>
    <x v="1"/>
    <s v="Internet &amp; Direct Marketing Retail"/>
    <n v="296000000"/>
  </r>
  <r>
    <x v="371"/>
    <x v="1"/>
    <d v="2013-12-31T00:00:00"/>
    <n v="945000000"/>
    <n v="18000000"/>
    <n v="597000000"/>
    <n v="0"/>
    <n v="36000000"/>
    <x v="1"/>
    <s v="Internet &amp; Direct Marketing Retail"/>
    <n v="294000000"/>
  </r>
  <r>
    <x v="371"/>
    <x v="2"/>
    <d v="2014-12-31T00:00:00"/>
    <n v="1246000000"/>
    <n v="40000000"/>
    <n v="801000000"/>
    <n v="0"/>
    <n v="65000000"/>
    <x v="1"/>
    <s v="Internet &amp; Direct Marketing Retail"/>
    <n v="340000000"/>
  </r>
  <r>
    <x v="371"/>
    <x v="3"/>
    <d v="2015-12-31T00:00:00"/>
    <n v="1492000000"/>
    <n v="58000000"/>
    <n v="1109000000"/>
    <n v="0"/>
    <n v="93000000"/>
    <x v="1"/>
    <s v="Internet &amp; Direct Marketing Retail"/>
    <n v="232000000"/>
  </r>
  <r>
    <x v="372"/>
    <x v="0"/>
    <d v="2013-12-31T00:00:00"/>
    <n v="26191000000"/>
    <n v="13307000000"/>
    <n v="3757000000"/>
    <n v="0"/>
    <n v="3821000000"/>
    <x v="6"/>
    <s v="Property &amp; Casualty Insurance"/>
    <n v="5306000000"/>
  </r>
  <r>
    <x v="372"/>
    <x v="1"/>
    <d v="2014-12-31T00:00:00"/>
    <n v="27174000000"/>
    <n v="13870000000"/>
    <n v="3964000000"/>
    <n v="0"/>
    <n v="3882000000"/>
    <x v="6"/>
    <s v="Property &amp; Casualty Insurance"/>
    <n v="5458000000"/>
  </r>
  <r>
    <x v="372"/>
    <x v="2"/>
    <d v="2015-12-31T00:00:00"/>
    <n v="26815000000"/>
    <n v="13723000000"/>
    <n v="4094000000"/>
    <n v="0"/>
    <n v="3885000000"/>
    <x v="6"/>
    <s v="Property &amp; Casualty Insurance"/>
    <n v="5113000000"/>
  </r>
  <r>
    <x v="372"/>
    <x v="3"/>
    <d v="2016-12-31T00:00:00"/>
    <n v="27625000000"/>
    <n v="15070000000"/>
    <n v="4154000000"/>
    <n v="0"/>
    <n v="3985000000"/>
    <x v="6"/>
    <s v="Property &amp; Casualty Insurance"/>
    <n v="4416000000"/>
  </r>
  <r>
    <x v="373"/>
    <x v="0"/>
    <d v="2012-12-29T00:00:00"/>
    <n v="4664120000"/>
    <n v="3098066000"/>
    <n v="1040287000"/>
    <n v="0"/>
    <n v="88975000"/>
    <x v="1"/>
    <s v="Specialty Retail"/>
    <n v="436792000"/>
  </r>
  <r>
    <x v="373"/>
    <x v="1"/>
    <d v="2013-12-28T00:00:00"/>
    <n v="5164784000"/>
    <n v="3411175000"/>
    <n v="1138934000"/>
    <n v="0"/>
    <n v="100025000"/>
    <x v="1"/>
    <s v="Specialty Retail"/>
    <n v="514650000"/>
  </r>
  <r>
    <x v="373"/>
    <x v="2"/>
    <d v="2014-12-27T00:00:00"/>
    <n v="5711715000"/>
    <n v="3761300000"/>
    <n v="1246308000"/>
    <n v="0"/>
    <n v="114635000"/>
    <x v="1"/>
    <s v="Specialty Retail"/>
    <n v="589472000"/>
  </r>
  <r>
    <x v="373"/>
    <x v="3"/>
    <d v="2015-12-26T00:00:00"/>
    <n v="6226507000"/>
    <n v="4083333000"/>
    <n v="1369097000"/>
    <n v="0"/>
    <n v="123569000"/>
    <x v="1"/>
    <s v="Specialty Retail"/>
    <n v="650508000"/>
  </r>
  <r>
    <x v="374"/>
    <x v="0"/>
    <d v="2013-10-03T00:00:00"/>
    <n v="34374000000"/>
    <n v="32016000000"/>
    <n v="983000000"/>
    <n v="0"/>
    <n v="0"/>
    <x v="4"/>
    <s v="Packaged Foods &amp; Meats"/>
    <n v="1375000000"/>
  </r>
  <r>
    <x v="374"/>
    <x v="1"/>
    <d v="2014-10-03T00:00:00"/>
    <n v="37580000000"/>
    <n v="34895000000"/>
    <n v="1255000000"/>
    <n v="0"/>
    <n v="0"/>
    <x v="4"/>
    <s v="Packaged Foods &amp; Meats"/>
    <n v="1430000000"/>
  </r>
  <r>
    <x v="374"/>
    <x v="2"/>
    <d v="2015-10-03T00:00:00"/>
    <n v="41373000000"/>
    <n v="37456000000"/>
    <n v="1748000000"/>
    <n v="0"/>
    <n v="0"/>
    <x v="4"/>
    <s v="Packaged Foods &amp; Meats"/>
    <n v="2169000000"/>
  </r>
  <r>
    <x v="374"/>
    <x v="3"/>
    <d v="2016-10-01T00:00:00"/>
    <n v="36881000000"/>
    <n v="32184000000"/>
    <n v="1864000000"/>
    <n v="0"/>
    <n v="0"/>
    <x v="4"/>
    <s v="Packaged Foods &amp; Meats"/>
    <n v="2833000000"/>
  </r>
  <r>
    <x v="375"/>
    <x v="0"/>
    <d v="2012-12-31T00:00:00"/>
    <n v="29809000000"/>
    <n v="26045000000"/>
    <n v="1702000000"/>
    <n v="0"/>
    <n v="418000000"/>
    <x v="9"/>
    <s v="Oil &amp; Gas Refining &amp; Marketing &amp; Transportation"/>
    <n v="1644000000"/>
  </r>
  <r>
    <x v="375"/>
    <x v="1"/>
    <d v="2013-12-31T00:00:00"/>
    <n v="37601000000"/>
    <n v="34085000000"/>
    <n v="2248000000"/>
    <n v="0"/>
    <n v="489000000"/>
    <x v="9"/>
    <s v="Oil &amp; Gas Refining &amp; Marketing &amp; Transportation"/>
    <n v="779000000"/>
  </r>
  <r>
    <x v="375"/>
    <x v="2"/>
    <d v="2014-12-31T00:00:00"/>
    <n v="40633000000"/>
    <n v="35673000000"/>
    <n v="2762000000"/>
    <n v="0"/>
    <n v="562000000"/>
    <x v="9"/>
    <s v="Oil &amp; Gas Refining &amp; Marketing &amp; Transportation"/>
    <n v="1636000000"/>
  </r>
  <r>
    <x v="375"/>
    <x v="3"/>
    <d v="2015-12-31T00:00:00"/>
    <n v="28711000000"/>
    <n v="22466000000"/>
    <n v="2620000000"/>
    <n v="0"/>
    <n v="756000000"/>
    <x v="9"/>
    <s v="Oil &amp; Gas Refining &amp; Marketing &amp; Transportation"/>
    <n v="2869000000"/>
  </r>
  <r>
    <x v="376"/>
    <x v="0"/>
    <d v="2012-12-31T00:00:00"/>
    <n v="1793557000"/>
    <n v="1189341000"/>
    <n v="247597000"/>
    <n v="0"/>
    <n v="0"/>
    <x v="2"/>
    <s v="Internet Software &amp; Services"/>
    <n v="356619000"/>
  </r>
  <r>
    <x v="376"/>
    <x v="1"/>
    <d v="2013-12-31T00:00:00"/>
    <n v="2064305000"/>
    <n v="1369438000"/>
    <n v="312367000"/>
    <n v="0"/>
    <n v="0"/>
    <x v="2"/>
    <s v="Internet Software &amp; Services"/>
    <n v="382500000"/>
  </r>
  <r>
    <x v="376"/>
    <x v="2"/>
    <d v="2014-12-31T00:00:00"/>
    <n v="2446877000"/>
    <n v="1668892000"/>
    <n v="346345000"/>
    <n v="0"/>
    <n v="0"/>
    <x v="2"/>
    <s v="Internet Software &amp; Services"/>
    <n v="431640000"/>
  </r>
  <r>
    <x v="376"/>
    <x v="3"/>
    <d v="2015-12-31T00:00:00"/>
    <n v="2779541000"/>
    <n v="1855181000"/>
    <n v="390253000"/>
    <n v="0"/>
    <n v="0"/>
    <x v="2"/>
    <s v="Internet Software &amp; Services"/>
    <n v="534107000"/>
  </r>
  <r>
    <x v="377"/>
    <x v="0"/>
    <d v="2012-12-31T00:00:00"/>
    <n v="12825000000"/>
    <n v="6457000000"/>
    <n v="1804000000"/>
    <n v="1877000000"/>
    <n v="0"/>
    <x v="2"/>
    <s v="Semiconductors"/>
    <n v="2687000000"/>
  </r>
  <r>
    <x v="377"/>
    <x v="1"/>
    <d v="2013-12-31T00:00:00"/>
    <n v="12205000000"/>
    <n v="5841000000"/>
    <n v="1858000000"/>
    <n v="1522000000"/>
    <n v="0"/>
    <x v="2"/>
    <s v="Semiconductors"/>
    <n v="2984000000"/>
  </r>
  <r>
    <x v="377"/>
    <x v="2"/>
    <d v="2014-12-31T00:00:00"/>
    <n v="13045000000"/>
    <n v="5618000000"/>
    <n v="1843000000"/>
    <n v="1358000000"/>
    <n v="0"/>
    <x v="2"/>
    <s v="Semiconductors"/>
    <n v="4226000000"/>
  </r>
  <r>
    <x v="377"/>
    <x v="3"/>
    <d v="2015-12-31T00:00:00"/>
    <n v="13000000000"/>
    <n v="5440000000"/>
    <n v="1748000000"/>
    <n v="1280000000"/>
    <n v="0"/>
    <x v="2"/>
    <s v="Semiconductors"/>
    <n v="4532000000"/>
  </r>
  <r>
    <x v="378"/>
    <x v="0"/>
    <d v="2012-12-29T00:00:00"/>
    <n v="12237000000"/>
    <n v="10019000000"/>
    <n v="1165000000"/>
    <n v="0"/>
    <n v="0"/>
    <x v="0"/>
    <s v="Industrial Conglomerates"/>
    <n v="1053000000"/>
  </r>
  <r>
    <x v="378"/>
    <x v="1"/>
    <d v="2013-12-28T00:00:00"/>
    <n v="12104000000"/>
    <n v="10131000000"/>
    <n v="1126000000"/>
    <n v="0"/>
    <n v="0"/>
    <x v="0"/>
    <s v="Industrial Conglomerates"/>
    <n v="847000000"/>
  </r>
  <r>
    <x v="378"/>
    <x v="2"/>
    <d v="2015-01-03T00:00:00"/>
    <n v="13878000000"/>
    <n v="11421000000"/>
    <n v="1361000000"/>
    <n v="0"/>
    <n v="0"/>
    <x v="0"/>
    <s v="Industrial Conglomerates"/>
    <n v="1096000000"/>
  </r>
  <r>
    <x v="378"/>
    <x v="3"/>
    <d v="2016-01-02T00:00:00"/>
    <n v="13423000000"/>
    <n v="10979000000"/>
    <n v="1304000000"/>
    <n v="0"/>
    <n v="0"/>
    <x v="0"/>
    <s v="Industrial Conglomerates"/>
    <n v="1140000000"/>
  </r>
  <r>
    <x v="379"/>
    <x v="0"/>
    <d v="2012-12-31T00:00:00"/>
    <n v="1834921000"/>
    <n v="955624000"/>
    <n v="670602000"/>
    <n v="0"/>
    <n v="0"/>
    <x v="1"/>
    <s v="Apparel, Accessories &amp; Luxury Goods"/>
    <n v="208695000"/>
  </r>
  <r>
    <x v="379"/>
    <x v="1"/>
    <d v="2013-12-31T00:00:00"/>
    <n v="2332051000"/>
    <n v="1195381000"/>
    <n v="871572000"/>
    <n v="0"/>
    <n v="0"/>
    <x v="1"/>
    <s v="Apparel, Accessories &amp; Luxury Goods"/>
    <n v="265098000"/>
  </r>
  <r>
    <x v="379"/>
    <x v="2"/>
    <d v="2014-12-31T00:00:00"/>
    <n v="3084370000"/>
    <n v="1572164000"/>
    <n v="1158251000"/>
    <n v="0"/>
    <n v="0"/>
    <x v="1"/>
    <s v="Apparel, Accessories &amp; Luxury Goods"/>
    <n v="353955000"/>
  </r>
  <r>
    <x v="379"/>
    <x v="3"/>
    <d v="2015-12-31T00:00:00"/>
    <n v="3963313000"/>
    <n v="2057766000"/>
    <n v="1497000000"/>
    <n v="0"/>
    <n v="0"/>
    <x v="1"/>
    <s v="Apparel, Accessories &amp; Luxury Goods"/>
    <n v="408547000"/>
  </r>
  <r>
    <x v="380"/>
    <x v="0"/>
    <d v="2012-12-31T00:00:00"/>
    <n v="1834921000"/>
    <n v="955624000"/>
    <n v="670602000"/>
    <n v="0"/>
    <n v="0"/>
    <x v="1"/>
    <s v="Apparel, Accessories &amp; Luxury Goods"/>
    <n v="208695000"/>
  </r>
  <r>
    <x v="380"/>
    <x v="1"/>
    <d v="2013-12-31T00:00:00"/>
    <n v="2332051000"/>
    <n v="1195381000"/>
    <n v="871572000"/>
    <n v="0"/>
    <n v="0"/>
    <x v="1"/>
    <s v="Apparel, Accessories &amp; Luxury Goods"/>
    <n v="265098000"/>
  </r>
  <r>
    <x v="380"/>
    <x v="2"/>
    <d v="2014-12-31T00:00:00"/>
    <n v="3084370000"/>
    <n v="1572164000"/>
    <n v="1158251000"/>
    <n v="0"/>
    <n v="0"/>
    <x v="1"/>
    <s v="Apparel, Accessories &amp; Luxury Goods"/>
    <n v="353955000"/>
  </r>
  <r>
    <x v="380"/>
    <x v="3"/>
    <d v="2015-12-31T00:00:00"/>
    <n v="3963313000"/>
    <n v="2057766000"/>
    <n v="1497000000"/>
    <n v="0"/>
    <n v="0"/>
    <x v="1"/>
    <s v="Apparel, Accessories &amp; Luxury Goods"/>
    <n v="408547000"/>
  </r>
  <r>
    <x v="381"/>
    <x v="0"/>
    <d v="2012-12-31T00:00:00"/>
    <n v="37152000000"/>
    <n v="17820000000"/>
    <n v="16448000000"/>
    <n v="0"/>
    <n v="1522000000"/>
    <x v="0"/>
    <s v="Airlines"/>
    <n v="1362000000"/>
  </r>
  <r>
    <x v="381"/>
    <x v="1"/>
    <d v="2013-12-31T00:00:00"/>
    <n v="38279000000"/>
    <n v="17192000000"/>
    <n v="17629000000"/>
    <n v="0"/>
    <n v="1689000000"/>
    <x v="0"/>
    <s v="Airlines"/>
    <n v="1769000000"/>
  </r>
  <r>
    <x v="381"/>
    <x v="2"/>
    <d v="2014-12-31T00:00:00"/>
    <n v="38901000000"/>
    <n v="16611000000"/>
    <n v="17795000000"/>
    <n v="0"/>
    <n v="1679000000"/>
    <x v="0"/>
    <s v="Airlines"/>
    <n v="2816000000"/>
  </r>
  <r>
    <x v="381"/>
    <x v="3"/>
    <d v="2015-12-31T00:00:00"/>
    <n v="37864000000"/>
    <n v="12130000000"/>
    <n v="18423000000"/>
    <n v="0"/>
    <n v="1819000000"/>
    <x v="0"/>
    <s v="Airlines"/>
    <n v="5492000000"/>
  </r>
  <r>
    <x v="382"/>
    <x v="0"/>
    <d v="2012-12-31T00:00:00"/>
    <n v="716612000"/>
    <n v="245316000"/>
    <n v="58005000"/>
    <n v="0"/>
    <n v="346031000"/>
    <x v="7"/>
    <s v="Residential REITs"/>
    <n v="67260000"/>
  </r>
  <r>
    <x v="382"/>
    <x v="1"/>
    <d v="2013-12-31T00:00:00"/>
    <n v="758926000"/>
    <n v="258612000"/>
    <n v="37121000"/>
    <n v="0"/>
    <n v="346273000"/>
    <x v="7"/>
    <s v="Residential REITs"/>
    <n v="116920000"/>
  </r>
  <r>
    <x v="382"/>
    <x v="2"/>
    <d v="2014-12-31T00:00:00"/>
    <n v="818046000"/>
    <n v="270741000"/>
    <n v="56612000"/>
    <n v="0"/>
    <n v="363929000"/>
    <x v="7"/>
    <s v="Residential REITs"/>
    <n v="126764000"/>
  </r>
  <r>
    <x v="382"/>
    <x v="3"/>
    <d v="2015-12-31T00:00:00"/>
    <n v="894638000"/>
    <n v="282037000"/>
    <n v="71733000"/>
    <n v="0"/>
    <n v="381277000"/>
    <x v="7"/>
    <s v="Residential REITs"/>
    <n v="159591000"/>
  </r>
  <r>
    <x v="383"/>
    <x v="0"/>
    <d v="2013-02-02T00:00:00"/>
    <n v="2220256000"/>
    <n v="1436582000"/>
    <n v="488880000"/>
    <n v="0"/>
    <n v="0"/>
    <x v="1"/>
    <s v="Specialty Stores"/>
    <n v="294794000"/>
  </r>
  <r>
    <x v="383"/>
    <x v="1"/>
    <d v="2014-02-02T00:00:00"/>
    <n v="2670573000"/>
    <n v="1729325000"/>
    <n v="596390000"/>
    <n v="0"/>
    <n v="0"/>
    <x v="1"/>
    <s v="Specialty Stores"/>
    <n v="344858000"/>
  </r>
  <r>
    <x v="383"/>
    <x v="2"/>
    <d v="2015-01-31T00:00:00"/>
    <n v="3241369000"/>
    <n v="2104582000"/>
    <n v="712006000"/>
    <n v="0"/>
    <n v="0"/>
    <x v="1"/>
    <s v="Specialty Stores"/>
    <n v="424781000"/>
  </r>
  <r>
    <x v="383"/>
    <x v="3"/>
    <d v="2016-01-31T00:00:00"/>
    <n v="3924116000"/>
    <n v="2539783000"/>
    <n v="863354000"/>
    <n v="0"/>
    <n v="0"/>
    <x v="1"/>
    <s v="Specialty Stores"/>
    <n v="520979000"/>
  </r>
  <r>
    <x v="384"/>
    <x v="0"/>
    <d v="2013-12-31T00:00:00"/>
    <n v="122489000000"/>
    <n v="89659000000"/>
    <n v="0"/>
    <n v="0"/>
    <n v="23207000000"/>
    <x v="3"/>
    <s v="Managed Health Care"/>
    <n v="9623000000"/>
  </r>
  <r>
    <x v="384"/>
    <x v="1"/>
    <d v="2014-12-31T00:00:00"/>
    <n v="130474000000"/>
    <n v="93633000000"/>
    <n v="0"/>
    <n v="0"/>
    <n v="26567000000"/>
    <x v="3"/>
    <s v="Managed Health Care"/>
    <n v="10274000000"/>
  </r>
  <r>
    <x v="384"/>
    <x v="2"/>
    <d v="2015-12-31T00:00:00"/>
    <n v="157107000000"/>
    <n v="103875000000"/>
    <n v="0"/>
    <n v="0"/>
    <n v="42211000000"/>
    <x v="3"/>
    <s v="Managed Health Care"/>
    <n v="11021000000"/>
  </r>
  <r>
    <x v="384"/>
    <x v="3"/>
    <d v="2016-12-31T00:00:00"/>
    <n v="184840000000"/>
    <n v="117038000000"/>
    <n v="0"/>
    <n v="0"/>
    <n v="54872000000"/>
    <x v="3"/>
    <s v="Managed Health Care"/>
    <n v="12930000000"/>
  </r>
  <r>
    <x v="385"/>
    <x v="0"/>
    <d v="2012-12-31T00:00:00"/>
    <n v="10515400000"/>
    <n v="7172100000"/>
    <n v="786800000"/>
    <n v="0"/>
    <n v="1161600000"/>
    <x v="6"/>
    <s v="Diversified Financial Services"/>
    <n v="1394900000"/>
  </r>
  <r>
    <x v="385"/>
    <x v="1"/>
    <d v="2013-12-31T00:00:00"/>
    <n v="10368600000"/>
    <n v="7038400000"/>
    <n v="790400000"/>
    <n v="0"/>
    <n v="1170400000"/>
    <x v="6"/>
    <s v="Diversified Financial Services"/>
    <n v="1369400000"/>
  </r>
  <r>
    <x v="385"/>
    <x v="2"/>
    <d v="2014-12-31T00:00:00"/>
    <n v="10524500000"/>
    <n v="7722100000"/>
    <n v="820900000"/>
    <n v="0"/>
    <n v="1272000000"/>
    <x v="6"/>
    <s v="Diversified Financial Services"/>
    <n v="709500000"/>
  </r>
  <r>
    <x v="385"/>
    <x v="3"/>
    <d v="2015-12-31T00:00:00"/>
    <n v="10731300000"/>
    <n v="7209400000"/>
    <n v="835100000"/>
    <n v="0"/>
    <n v="1295700000"/>
    <x v="6"/>
    <s v="Diversified Financial Services"/>
    <n v="1391100000"/>
  </r>
  <r>
    <x v="386"/>
    <x v="0"/>
    <d v="2013-12-31T00:00:00"/>
    <n v="21963000000"/>
    <n v="5849000000"/>
    <n v="6891000000"/>
    <n v="0"/>
    <n v="1777000000"/>
    <x v="0"/>
    <s v="Railroads"/>
    <n v="7446000000"/>
  </r>
  <r>
    <x v="386"/>
    <x v="1"/>
    <d v="2014-12-31T00:00:00"/>
    <n v="23988000000"/>
    <n v="6097000000"/>
    <n v="7234000000"/>
    <n v="0"/>
    <n v="1904000000"/>
    <x v="0"/>
    <s v="Railroads"/>
    <n v="8753000000"/>
  </r>
  <r>
    <x v="386"/>
    <x v="2"/>
    <d v="2015-12-31T00:00:00"/>
    <n v="21813000000"/>
    <n v="4434000000"/>
    <n v="7315000000"/>
    <n v="0"/>
    <n v="2012000000"/>
    <x v="0"/>
    <s v="Railroads"/>
    <n v="8052000000"/>
  </r>
  <r>
    <x v="386"/>
    <x v="3"/>
    <d v="2016-12-31T00:00:00"/>
    <n v="19941000000"/>
    <n v="3747000000"/>
    <n v="6884000000"/>
    <n v="0"/>
    <n v="2038000000"/>
    <x v="0"/>
    <s v="Railroads"/>
    <n v="7272000000"/>
  </r>
  <r>
    <x v="387"/>
    <x v="0"/>
    <d v="2012-12-31T00:00:00"/>
    <n v="54127000000"/>
    <n v="13574000000"/>
    <n v="37352000000"/>
    <n v="0"/>
    <n v="1858000000"/>
    <x v="0"/>
    <s v="Air Freight &amp; Logistics"/>
    <n v="1343000000"/>
  </r>
  <r>
    <x v="387"/>
    <x v="1"/>
    <d v="2013-12-31T00:00:00"/>
    <n v="55438000000"/>
    <n v="13703000000"/>
    <n v="32834000000"/>
    <n v="0"/>
    <n v="1867000000"/>
    <x v="0"/>
    <s v="Air Freight &amp; Logistics"/>
    <n v="7034000000"/>
  </r>
  <r>
    <x v="387"/>
    <x v="2"/>
    <d v="2014-12-31T00:00:00"/>
    <n v="58232000000"/>
    <n v="14758000000"/>
    <n v="36583000000"/>
    <n v="0"/>
    <n v="1923000000"/>
    <x v="0"/>
    <s v="Air Freight &amp; Logistics"/>
    <n v="4968000000"/>
  </r>
  <r>
    <x v="387"/>
    <x v="3"/>
    <d v="2015-12-31T00:00:00"/>
    <n v="58363000000"/>
    <n v="12947000000"/>
    <n v="35664000000"/>
    <n v="0"/>
    <n v="2084000000"/>
    <x v="0"/>
    <s v="Air Freight &amp; Logistics"/>
    <n v="7668000000"/>
  </r>
  <r>
    <x v="388"/>
    <x v="0"/>
    <d v="2013-01-31T00:00:00"/>
    <n v="2794925000"/>
    <n v="1763394000"/>
    <n v="657246000"/>
    <n v="0"/>
    <n v="0"/>
    <x v="1"/>
    <s v="Apparel Retail"/>
    <n v="374285000"/>
  </r>
  <r>
    <x v="388"/>
    <x v="1"/>
    <d v="2014-01-31T00:00:00"/>
    <n v="3086608000"/>
    <n v="1925266000"/>
    <n v="734511000"/>
    <n v="0"/>
    <n v="0"/>
    <x v="1"/>
    <s v="Apparel Retail"/>
    <n v="426831000"/>
  </r>
  <r>
    <x v="388"/>
    <x v="2"/>
    <d v="2015-01-31T00:00:00"/>
    <n v="3323077000"/>
    <n v="2148147000"/>
    <n v="809545000"/>
    <n v="0"/>
    <n v="0"/>
    <x v="1"/>
    <s v="Apparel Retail"/>
    <n v="365385000"/>
  </r>
  <r>
    <x v="388"/>
    <x v="3"/>
    <d v="2016-01-31T00:00:00"/>
    <n v="3445134000"/>
    <n v="2243232000"/>
    <n v="848323000"/>
    <n v="0"/>
    <n v="0"/>
    <x v="1"/>
    <s v="Apparel Retail"/>
    <n v="353579000"/>
  </r>
  <r>
    <x v="389"/>
    <x v="0"/>
    <d v="2013-07-31T00:00:00"/>
    <n v="2436948000"/>
    <n v="1589821000"/>
    <n v="441168000"/>
    <n v="62630000"/>
    <n v="0"/>
    <x v="6"/>
    <s v="Banks"/>
    <n v="343329000"/>
  </r>
  <r>
    <x v="389"/>
    <x v="1"/>
    <d v="2014-07-31T00:00:00"/>
    <n v="2473500000"/>
    <n v="1595700000"/>
    <n v="460300000"/>
    <n v="61800000"/>
    <n v="0"/>
    <x v="6"/>
    <s v="Banks"/>
    <n v="355700000"/>
  </r>
  <r>
    <x v="389"/>
    <x v="2"/>
    <d v="2015-07-31T00:00:00"/>
    <n v="2371200000"/>
    <n v="1562600000"/>
    <n v="460100000"/>
    <n v="60200000"/>
    <n v="0"/>
    <x v="6"/>
    <s v="Banks"/>
    <n v="288300000"/>
  </r>
  <r>
    <x v="389"/>
    <x v="3"/>
    <d v="2016-07-31T00:00:00"/>
    <n v="2220300000"/>
    <n v="1465500000"/>
    <n v="425100000"/>
    <n v="55500000"/>
    <n v="0"/>
    <x v="6"/>
    <s v="Banks"/>
    <n v="274200000"/>
  </r>
  <r>
    <x v="390"/>
    <x v="0"/>
    <d v="2013-12-31T00:00:00"/>
    <n v="56600000000"/>
    <n v="40468000000"/>
    <n v="5241000000"/>
    <n v="2342000000"/>
    <n v="0"/>
    <x v="0"/>
    <s v="Industrial Conglomerates"/>
    <n v="8549000000"/>
  </r>
  <r>
    <x v="390"/>
    <x v="1"/>
    <d v="2014-12-31T00:00:00"/>
    <n v="57900000000"/>
    <n v="40898000000"/>
    <n v="4934000000"/>
    <n v="2475000000"/>
    <n v="0"/>
    <x v="0"/>
    <s v="Industrial Conglomerates"/>
    <n v="9593000000"/>
  </r>
  <r>
    <x v="390"/>
    <x v="2"/>
    <d v="2015-12-31T00:00:00"/>
    <n v="56098000000"/>
    <n v="40431000000"/>
    <n v="6097000000"/>
    <n v="2279000000"/>
    <n v="0"/>
    <x v="0"/>
    <s v="Industrial Conglomerates"/>
    <n v="7291000000"/>
  </r>
  <r>
    <x v="390"/>
    <x v="3"/>
    <d v="2016-12-31T00:00:00"/>
    <n v="57244000000"/>
    <n v="41460000000"/>
    <n v="5275000000"/>
    <n v="2337000000"/>
    <n v="0"/>
    <x v="0"/>
    <s v="Industrial Conglomerates"/>
    <n v="8172000000"/>
  </r>
  <r>
    <x v="391"/>
    <x v="0"/>
    <d v="2013-09-30T00:00:00"/>
    <n v="11778000000"/>
    <n v="1932000000"/>
    <n v="2207000000"/>
    <n v="0"/>
    <n v="397000000"/>
    <x v="2"/>
    <s v="Internet Software &amp; Services"/>
    <n v="7242000000"/>
  </r>
  <r>
    <x v="391"/>
    <x v="1"/>
    <d v="2014-09-30T00:00:00"/>
    <n v="12702000000"/>
    <n v="1875000000"/>
    <n v="2242000000"/>
    <n v="0"/>
    <n v="435000000"/>
    <x v="2"/>
    <s v="Internet Software &amp; Services"/>
    <n v="8150000000"/>
  </r>
  <r>
    <x v="391"/>
    <x v="2"/>
    <d v="2015-09-30T00:00:00"/>
    <n v="13880000000"/>
    <n v="2079000000"/>
    <n v="2229000000"/>
    <n v="0"/>
    <n v="494000000"/>
    <x v="2"/>
    <s v="Internet Software &amp; Services"/>
    <n v="9078000000"/>
  </r>
  <r>
    <x v="391"/>
    <x v="3"/>
    <d v="2016-09-30T00:00:00"/>
    <n v="15082000000"/>
    <n v="2226000000"/>
    <n v="4469000000"/>
    <n v="0"/>
    <n v="502000000"/>
    <x v="2"/>
    <s v="Internet Software &amp; Services"/>
    <n v="7885000000"/>
  </r>
  <r>
    <x v="392"/>
    <x v="0"/>
    <d v="2013-09-27T00:00:00"/>
    <n v="2942897000"/>
    <n v="1693210000"/>
    <n v="432589000"/>
    <n v="208208000"/>
    <n v="0"/>
    <x v="3"/>
    <s v="Health Care Equipment"/>
    <n v="608890000"/>
  </r>
  <r>
    <x v="392"/>
    <x v="1"/>
    <d v="2014-09-26T00:00:00"/>
    <n v="3049800000"/>
    <n v="1748100000"/>
    <n v="470600000"/>
    <n v="234800000"/>
    <n v="0"/>
    <x v="3"/>
    <s v="Health Care Equipment"/>
    <n v="596300000"/>
  </r>
  <r>
    <x v="392"/>
    <x v="2"/>
    <d v="2015-10-02T00:00:00"/>
    <n v="3099100000"/>
    <n v="1816400000"/>
    <n v="488500000"/>
    <n v="245200000"/>
    <n v="0"/>
    <x v="3"/>
    <s v="Health Care Equipment"/>
    <n v="549000000"/>
  </r>
  <r>
    <x v="392"/>
    <x v="3"/>
    <d v="2016-09-30T00:00:00"/>
    <n v="3217800000"/>
    <n v="1856500000"/>
    <n v="557000000"/>
    <n v="253500000"/>
    <n v="0"/>
    <x v="3"/>
    <s v="Health Care Equipment"/>
    <n v="550800000"/>
  </r>
  <r>
    <x v="393"/>
    <x v="0"/>
    <d v="2012-12-31T00:00:00"/>
    <n v="10879855000"/>
    <n v="5817880000"/>
    <n v="3596708000"/>
    <n v="0"/>
    <n v="0"/>
    <x v="1"/>
    <s v="Apparel, Accessories &amp; Luxury Goods"/>
    <n v="1465267000"/>
  </r>
  <r>
    <x v="393"/>
    <x v="1"/>
    <d v="2013-12-31T00:00:00"/>
    <n v="11419648000"/>
    <n v="5931469000"/>
    <n v="3841032000"/>
    <n v="0"/>
    <n v="0"/>
    <x v="1"/>
    <s v="Apparel, Accessories &amp; Luxury Goods"/>
    <n v="1647147000"/>
  </r>
  <r>
    <x v="393"/>
    <x v="2"/>
    <d v="2015-01-03T00:00:00"/>
    <n v="12282161000"/>
    <n v="6288190000"/>
    <n v="4159885000"/>
    <n v="0"/>
    <n v="0"/>
    <x v="1"/>
    <s v="Apparel, Accessories &amp; Luxury Goods"/>
    <n v="1834086000"/>
  </r>
  <r>
    <x v="393"/>
    <x v="3"/>
    <d v="2016-01-02T00:00:00"/>
    <n v="12376744000"/>
    <n v="6393800000"/>
    <n v="4178386000"/>
    <n v="0"/>
    <n v="0"/>
    <x v="1"/>
    <s v="Apparel, Accessories &amp; Luxury Goods"/>
    <n v="1804558000"/>
  </r>
  <r>
    <x v="394"/>
    <x v="0"/>
    <d v="2013-09-30T00:00:00"/>
    <n v="13794000000"/>
    <n v="6799000000"/>
    <n v="2829000000"/>
    <n v="0"/>
    <n v="237000000"/>
    <x v="1"/>
    <s v="Broadcasting &amp; Cable TV"/>
    <n v="3929000000"/>
  </r>
  <r>
    <x v="394"/>
    <x v="1"/>
    <d v="2014-09-30T00:00:00"/>
    <n v="13783000000"/>
    <n v="6542000000"/>
    <n v="2899000000"/>
    <n v="0"/>
    <n v="217000000"/>
    <x v="1"/>
    <s v="Broadcasting &amp; Cable TV"/>
    <n v="4125000000"/>
  </r>
  <r>
    <x v="394"/>
    <x v="2"/>
    <d v="2015-09-30T00:00:00"/>
    <n v="13268000000"/>
    <n v="6868000000"/>
    <n v="2860000000"/>
    <n v="0"/>
    <n v="222000000"/>
    <x v="1"/>
    <s v="Broadcasting &amp; Cable TV"/>
    <n v="3318000000"/>
  </r>
  <r>
    <x v="394"/>
    <x v="3"/>
    <d v="2016-09-30T00:00:00"/>
    <n v="12488000000"/>
    <n v="6684000000"/>
    <n v="2851000000"/>
    <n v="0"/>
    <n v="221000000"/>
    <x v="1"/>
    <s v="Broadcasting &amp; Cable TV"/>
    <n v="2732000000"/>
  </r>
  <r>
    <x v="395"/>
    <x v="0"/>
    <d v="2012-12-31T00:00:00"/>
    <n v="138393000000"/>
    <n v="126485000000"/>
    <n v="5229000000"/>
    <n v="0"/>
    <n v="1549000000"/>
    <x v="9"/>
    <s v="Oil &amp; Gas Refining &amp; Marketing &amp; Transportation"/>
    <n v="5130000000"/>
  </r>
  <r>
    <x v="395"/>
    <x v="1"/>
    <d v="2013-12-31T00:00:00"/>
    <n v="138074000000"/>
    <n v="127316000000"/>
    <n v="5081000000"/>
    <n v="0"/>
    <n v="1720000000"/>
    <x v="9"/>
    <s v="Oil &amp; Gas Refining &amp; Marketing &amp; Transportation"/>
    <n v="3957000000"/>
  </r>
  <r>
    <x v="395"/>
    <x v="2"/>
    <d v="2014-12-31T00:00:00"/>
    <n v="130844000000"/>
    <n v="118141000000"/>
    <n v="5111000000"/>
    <n v="0"/>
    <n v="1690000000"/>
    <x v="9"/>
    <s v="Oil &amp; Gas Refining &amp; Marketing &amp; Transportation"/>
    <n v="5902000000"/>
  </r>
  <r>
    <x v="395"/>
    <x v="3"/>
    <d v="2015-12-31T00:00:00"/>
    <n v="87804000000"/>
    <n v="74651000000"/>
    <n v="4953000000"/>
    <n v="0"/>
    <n v="1842000000"/>
    <x v="9"/>
    <s v="Oil &amp; Gas Refining &amp; Marketing &amp; Transportation"/>
    <n v="6358000000"/>
  </r>
  <r>
    <x v="396"/>
    <x v="0"/>
    <d v="2012-12-31T00:00:00"/>
    <n v="2567310000"/>
    <n v="2233284000"/>
    <n v="308143000"/>
    <n v="0"/>
    <n v="0"/>
    <x v="8"/>
    <s v="Construction Materials"/>
    <n v="25883000"/>
  </r>
  <r>
    <x v="396"/>
    <x v="1"/>
    <d v="2013-12-31T00:00:00"/>
    <n v="2770709000"/>
    <n v="2343829000"/>
    <n v="274217000"/>
    <n v="0"/>
    <n v="0"/>
    <x v="8"/>
    <s v="Construction Materials"/>
    <n v="152663000"/>
  </r>
  <r>
    <x v="396"/>
    <x v="2"/>
    <d v="2014-12-31T00:00:00"/>
    <n v="2994169000"/>
    <n v="2406587000"/>
    <n v="292358000"/>
    <n v="0"/>
    <n v="0"/>
    <x v="8"/>
    <s v="Construction Materials"/>
    <n v="295224000"/>
  </r>
  <r>
    <x v="396"/>
    <x v="3"/>
    <d v="2015-12-31T00:00:00"/>
    <n v="3422181000"/>
    <n v="2564648000"/>
    <n v="312694000"/>
    <n v="0"/>
    <n v="0"/>
    <x v="8"/>
    <s v="Construction Materials"/>
    <n v="544839000"/>
  </r>
  <r>
    <x v="397"/>
    <x v="0"/>
    <d v="2013-12-31T00:00:00"/>
    <n v="2299176000"/>
    <n v="928565000"/>
    <n v="177366000"/>
    <n v="32210000"/>
    <n v="461627000"/>
    <x v="7"/>
    <s v="REITs"/>
    <n v="699408000"/>
  </r>
  <r>
    <x v="397"/>
    <x v="1"/>
    <d v="2014-12-31T00:00:00"/>
    <n v="2312512000"/>
    <n v="953611000"/>
    <n v="169270000"/>
    <n v="0"/>
    <n v="481303000"/>
    <x v="7"/>
    <s v="REITs"/>
    <n v="708328000"/>
  </r>
  <r>
    <x v="397"/>
    <x v="2"/>
    <d v="2015-12-31T00:00:00"/>
    <n v="2502267000"/>
    <n v="1011249000"/>
    <n v="175307000"/>
    <n v="0"/>
    <n v="542952000"/>
    <x v="7"/>
    <s v="REITs"/>
    <n v="772759000"/>
  </r>
  <r>
    <x v="397"/>
    <x v="3"/>
    <d v="2016-12-31T00:00:00"/>
    <n v="2506202000"/>
    <n v="1024336000"/>
    <n v="179279000"/>
    <n v="0"/>
    <n v="565059000"/>
    <x v="7"/>
    <s v="REITs"/>
    <n v="737528000"/>
  </r>
  <r>
    <x v="398"/>
    <x v="0"/>
    <d v="2012-12-31T00:00:00"/>
    <n v="1407848000"/>
    <n v="516708000"/>
    <n v="220068000"/>
    <n v="0"/>
    <n v="98844000"/>
    <x v="0"/>
    <s v="Research &amp; Consulting Services"/>
    <n v="572228000"/>
  </r>
  <r>
    <x v="398"/>
    <x v="1"/>
    <d v="2013-12-31T00:00:00"/>
    <n v="1595703000"/>
    <n v="622523000"/>
    <n v="228982000"/>
    <n v="0"/>
    <n v="129931000"/>
    <x v="0"/>
    <s v="Research &amp; Consulting Services"/>
    <n v="614267000"/>
  </r>
  <r>
    <x v="398"/>
    <x v="2"/>
    <d v="2014-12-31T00:00:00"/>
    <n v="1746726000"/>
    <n v="716598000"/>
    <n v="227306000"/>
    <n v="0"/>
    <n v="142376000"/>
    <x v="0"/>
    <s v="Research &amp; Consulting Services"/>
    <n v="660446000"/>
  </r>
  <r>
    <x v="398"/>
    <x v="3"/>
    <d v="2015-12-31T00:00:00"/>
    <n v="2068010000"/>
    <n v="803274000"/>
    <n v="312690000"/>
    <n v="0"/>
    <n v="215484000"/>
    <x v="0"/>
    <s v="Research &amp; Consulting Services"/>
    <n v="736562000"/>
  </r>
  <r>
    <x v="399"/>
    <x v="0"/>
    <d v="2012-12-31T00:00:00"/>
    <n v="873592000"/>
    <n v="167600000"/>
    <n v="186971000"/>
    <n v="61694000"/>
    <n v="0"/>
    <x v="2"/>
    <s v="Internet Software &amp; Services"/>
    <n v="457327000"/>
  </r>
  <r>
    <x v="399"/>
    <x v="1"/>
    <d v="2013-12-31T00:00:00"/>
    <n v="965087000"/>
    <n v="187013000"/>
    <n v="179545000"/>
    <n v="70297000"/>
    <n v="0"/>
    <x v="2"/>
    <s v="Internet Software &amp; Services"/>
    <n v="528232000"/>
  </r>
  <r>
    <x v="399"/>
    <x v="2"/>
    <d v="2014-12-31T00:00:00"/>
    <n v="1010117000"/>
    <n v="188425000"/>
    <n v="189488000"/>
    <n v="67777000"/>
    <n v="0"/>
    <x v="2"/>
    <s v="Internet Software &amp; Services"/>
    <n v="564427000"/>
  </r>
  <r>
    <x v="399"/>
    <x v="3"/>
    <d v="2015-12-31T00:00:00"/>
    <n v="1059366000"/>
    <n v="192788000"/>
    <n v="196914000"/>
    <n v="63718000"/>
    <n v="0"/>
    <x v="2"/>
    <s v="Internet Software &amp; Services"/>
    <n v="605946000"/>
  </r>
  <r>
    <x v="400"/>
    <x v="0"/>
    <d v="2012-12-31T00:00:00"/>
    <n v="1527042000"/>
    <n v="279885000"/>
    <n v="432681000"/>
    <n v="765905000"/>
    <n v="0"/>
    <x v="3"/>
    <s v="Biotechnology"/>
    <n v="48571000"/>
  </r>
  <r>
    <x v="400"/>
    <x v="1"/>
    <d v="2013-12-31T00:00:00"/>
    <n v="1211975000"/>
    <n v="130277000"/>
    <n v="356188000"/>
    <n v="882097000"/>
    <n v="0"/>
    <x v="3"/>
    <s v="Biotechnology"/>
    <n v="-156587000"/>
  </r>
  <r>
    <x v="400"/>
    <x v="2"/>
    <d v="2014-12-31T00:00:00"/>
    <n v="580415000"/>
    <n v="60987000"/>
    <n v="305409000"/>
    <n v="855506000"/>
    <n v="0"/>
    <x v="3"/>
    <s v="Biotechnology"/>
    <n v="-641487000"/>
  </r>
  <r>
    <x v="400"/>
    <x v="3"/>
    <d v="2015-12-31T00:00:00"/>
    <n v="1032336000"/>
    <n v="124512000"/>
    <n v="376575000"/>
    <n v="995922000"/>
    <n v="0"/>
    <x v="3"/>
    <s v="Biotechnology"/>
    <n v="-464673000"/>
  </r>
  <r>
    <x v="401"/>
    <x v="0"/>
    <d v="2013-12-31T00:00:00"/>
    <n v="2514595000"/>
    <n v="1118240000"/>
    <n v="132447000"/>
    <n v="0"/>
    <n v="629908000"/>
    <x v="7"/>
    <s v="REITs"/>
    <n v="634000000"/>
  </r>
  <r>
    <x v="401"/>
    <x v="1"/>
    <d v="2014-12-31T00:00:00"/>
    <n v="2772550000"/>
    <n v="1212480000"/>
    <n v="147481000"/>
    <n v="0"/>
    <n v="725216000"/>
    <x v="7"/>
    <s v="REITs"/>
    <n v="687373000"/>
  </r>
  <r>
    <x v="401"/>
    <x v="2"/>
    <d v="2015-12-31T00:00:00"/>
    <n v="3285346000"/>
    <n v="1410205000"/>
    <n v="145992000"/>
    <n v="0"/>
    <n v="894057000"/>
    <x v="7"/>
    <s v="REITs"/>
    <n v="835092000"/>
  </r>
  <r>
    <x v="401"/>
    <x v="3"/>
    <d v="2016-12-31T00:00:00"/>
    <n v="3442646000"/>
    <n v="1442073000"/>
    <n v="136863000"/>
    <n v="0"/>
    <n v="898924000"/>
    <x v="7"/>
    <s v="REITs"/>
    <n v="964786000"/>
  </r>
  <r>
    <x v="402"/>
    <x v="0"/>
    <d v="2012-12-31T00:00:00"/>
    <n v="115846000000"/>
    <n v="46275000000"/>
    <n v="39951000000"/>
    <n v="0"/>
    <n v="16460000000"/>
    <x v="10"/>
    <s v="Integrated Telecommunications Services"/>
    <n v="13160000000"/>
  </r>
  <r>
    <x v="402"/>
    <x v="1"/>
    <d v="2013-12-31T00:00:00"/>
    <n v="120550000000"/>
    <n v="44887000000"/>
    <n v="27089000000"/>
    <n v="0"/>
    <n v="16606000000"/>
    <x v="10"/>
    <s v="Integrated Telecommunications Services"/>
    <n v="31968000000"/>
  </r>
  <r>
    <x v="402"/>
    <x v="2"/>
    <d v="2014-12-31T00:00:00"/>
    <n v="127079000000"/>
    <n v="49931000000"/>
    <n v="41016000000"/>
    <n v="0"/>
    <n v="16533000000"/>
    <x v="10"/>
    <s v="Integrated Telecommunications Services"/>
    <n v="19599000000"/>
  </r>
  <r>
    <x v="402"/>
    <x v="3"/>
    <d v="2015-12-31T00:00:00"/>
    <n v="131620000000"/>
    <n v="52557000000"/>
    <n v="29986000000"/>
    <n v="0"/>
    <n v="16017000000"/>
    <x v="10"/>
    <s v="Integrated Telecommunications Services"/>
    <n v="33060000000"/>
  </r>
  <r>
    <x v="403"/>
    <x v="0"/>
    <d v="2012-12-31T00:00:00"/>
    <n v="1843641000"/>
    <n v="737614000"/>
    <n v="477270000"/>
    <n v="96004000"/>
    <n v="13829000"/>
    <x v="3"/>
    <s v="Health Care Distributors"/>
    <n v="518924000"/>
  </r>
  <r>
    <x v="403"/>
    <x v="1"/>
    <d v="2013-12-31T00:00:00"/>
    <n v="1904218000"/>
    <n v="783456000"/>
    <n v="492965000"/>
    <n v="100536000"/>
    <n v="9918000"/>
    <x v="3"/>
    <s v="Health Care Distributors"/>
    <n v="517343000"/>
  </r>
  <r>
    <x v="403"/>
    <x v="2"/>
    <d v="2014-12-31T00:00:00"/>
    <n v="1989344000"/>
    <n v="824913000"/>
    <n v="512707000"/>
    <n v="107726000"/>
    <n v="10634000"/>
    <x v="3"/>
    <s v="Health Care Distributors"/>
    <n v="533364000"/>
  </r>
  <r>
    <x v="403"/>
    <x v="3"/>
    <d v="2015-12-31T00:00:00"/>
    <n v="2042332000"/>
    <n v="842672000"/>
    <n v="495747000"/>
    <n v="118545000"/>
    <n v="10123000"/>
    <x v="3"/>
    <s v="Health Care Distributors"/>
    <n v="575245000"/>
  </r>
  <r>
    <x v="404"/>
    <x v="0"/>
    <d v="2013-06-28T00:00:00"/>
    <n v="15351000000"/>
    <n v="10988000000"/>
    <n v="1525000000"/>
    <n v="1572000000"/>
    <n v="0"/>
    <x v="2"/>
    <s v="Computer Storage &amp; Peripherals"/>
    <n v="1266000000"/>
  </r>
  <r>
    <x v="404"/>
    <x v="1"/>
    <d v="2014-06-27T00:00:00"/>
    <n v="15130000000"/>
    <n v="10770000000"/>
    <n v="908000000"/>
    <n v="1661000000"/>
    <n v="0"/>
    <x v="2"/>
    <s v="Computer Storage &amp; Peripherals"/>
    <n v="1791000000"/>
  </r>
  <r>
    <x v="404"/>
    <x v="2"/>
    <d v="2015-07-03T00:00:00"/>
    <n v="14572000000"/>
    <n v="10351000000"/>
    <n v="964000000"/>
    <n v="1646000000"/>
    <n v="0"/>
    <x v="2"/>
    <s v="Computer Storage &amp; Peripherals"/>
    <n v="1611000000"/>
  </r>
  <r>
    <x v="404"/>
    <x v="3"/>
    <d v="2016-07-01T00:00:00"/>
    <n v="12994000000"/>
    <n v="9559000000"/>
    <n v="1342000000"/>
    <n v="1627000000"/>
    <n v="0"/>
    <x v="2"/>
    <s v="Computer Storage &amp; Peripherals"/>
    <n v="466000000"/>
  </r>
  <r>
    <x v="405"/>
    <x v="0"/>
    <d v="2012-12-31T00:00:00"/>
    <n v="4246400000"/>
    <n v="2760500000"/>
    <n v="121400000"/>
    <n v="0"/>
    <n v="364200000"/>
    <x v="5"/>
    <s v="Electric Utilities"/>
    <n v="1000300000"/>
  </r>
  <r>
    <x v="405"/>
    <x v="1"/>
    <d v="2013-12-31T00:00:00"/>
    <n v="4519000000"/>
    <n v="2982100000"/>
    <n v="116700000"/>
    <n v="0"/>
    <n v="340100000"/>
    <x v="5"/>
    <s v="Electric Utilities"/>
    <n v="1080100000"/>
  </r>
  <r>
    <x v="405"/>
    <x v="2"/>
    <d v="2014-12-31T00:00:00"/>
    <n v="4997100000"/>
    <n v="3371800000"/>
    <n v="121800000"/>
    <n v="0"/>
    <n v="391400000"/>
    <x v="5"/>
    <s v="Electric Utilities"/>
    <n v="1112100000"/>
  </r>
  <r>
    <x v="405"/>
    <x v="3"/>
    <d v="2015-12-31T00:00:00"/>
    <n v="5926100000"/>
    <n v="3949400000"/>
    <n v="164400000"/>
    <n v="0"/>
    <n v="561800000"/>
    <x v="5"/>
    <s v="Electric Utilities"/>
    <n v="1250500000"/>
  </r>
  <r>
    <x v="406"/>
    <x v="0"/>
    <d v="2012-12-31T00:00:00"/>
    <n v="91247000000"/>
    <n v="1727000000"/>
    <n v="48724000000"/>
    <n v="0"/>
    <n v="8891000000"/>
    <x v="6"/>
    <s v="Banks"/>
    <n v="31905000000"/>
  </r>
  <r>
    <x v="406"/>
    <x v="1"/>
    <d v="2013-12-31T00:00:00"/>
    <n v="88069000000"/>
    <n v="1337000000"/>
    <n v="47338000000"/>
    <n v="0"/>
    <n v="3813000000"/>
    <x v="6"/>
    <s v="Banks"/>
    <n v="35581000000"/>
  </r>
  <r>
    <x v="406"/>
    <x v="2"/>
    <d v="2014-12-31T00:00:00"/>
    <n v="88372000000"/>
    <n v="1096000000"/>
    <n v="47667000000"/>
    <n v="0"/>
    <n v="2765000000"/>
    <x v="6"/>
    <s v="Banks"/>
    <n v="36844000000"/>
  </r>
  <r>
    <x v="406"/>
    <x v="3"/>
    <d v="2015-12-31T00:00:00"/>
    <n v="90033000000"/>
    <n v="963000000"/>
    <n v="48728000000"/>
    <n v="0"/>
    <n v="3688000000"/>
    <x v="6"/>
    <s v="Banks"/>
    <n v="36654000000"/>
  </r>
  <r>
    <x v="407"/>
    <x v="0"/>
    <d v="2013-09-29T00:00:00"/>
    <n v="12917000000"/>
    <n v="8288000000"/>
    <n v="3682000000"/>
    <n v="0"/>
    <n v="0"/>
    <x v="4"/>
    <s v="Food Retail"/>
    <n v="947000000"/>
  </r>
  <r>
    <x v="407"/>
    <x v="1"/>
    <d v="2014-09-28T00:00:00"/>
    <n v="14194000000"/>
    <n v="9150000000"/>
    <n v="4032000000"/>
    <n v="0"/>
    <n v="0"/>
    <x v="4"/>
    <s v="Food Retail"/>
    <n v="1012000000"/>
  </r>
  <r>
    <x v="407"/>
    <x v="2"/>
    <d v="2015-09-27T00:00:00"/>
    <n v="15389000000"/>
    <n v="9973000000"/>
    <n v="4472000000"/>
    <n v="0"/>
    <n v="0"/>
    <x v="4"/>
    <s v="Food Retail"/>
    <n v="944000000"/>
  </r>
  <r>
    <x v="407"/>
    <x v="3"/>
    <d v="2016-09-25T00:00:00"/>
    <n v="15724000000"/>
    <n v="10313000000"/>
    <n v="4477000000"/>
    <n v="0"/>
    <n v="0"/>
    <x v="4"/>
    <s v="Food Retail"/>
    <n v="934000000"/>
  </r>
  <r>
    <x v="408"/>
    <x v="0"/>
    <d v="2013-12-31T00:00:00"/>
    <n v="18769000000"/>
    <n v="15471000000"/>
    <n v="1828000000"/>
    <n v="0"/>
    <n v="25000000"/>
    <x v="1"/>
    <s v="Household Appliances"/>
    <n v="1445000000"/>
  </r>
  <r>
    <x v="408"/>
    <x v="1"/>
    <d v="2014-12-31T00:00:00"/>
    <n v="19872000000"/>
    <n v="16477000000"/>
    <n v="2038000000"/>
    <n v="0"/>
    <n v="33000000"/>
    <x v="1"/>
    <s v="Household Appliances"/>
    <n v="1324000000"/>
  </r>
  <r>
    <x v="408"/>
    <x v="2"/>
    <d v="2015-12-31T00:00:00"/>
    <n v="20891000000"/>
    <n v="17201000000"/>
    <n v="2130000000"/>
    <n v="0"/>
    <n v="74000000"/>
    <x v="1"/>
    <s v="Household Appliances"/>
    <n v="1486000000"/>
  </r>
  <r>
    <x v="408"/>
    <x v="3"/>
    <d v="2016-12-31T00:00:00"/>
    <n v="20718000000"/>
    <n v="17036000000"/>
    <n v="2084000000"/>
    <n v="0"/>
    <n v="71000000"/>
    <x v="1"/>
    <s v="Household Appliances"/>
    <n v="1527000000"/>
  </r>
  <r>
    <x v="409"/>
    <x v="0"/>
    <d v="2013-12-31T00:00:00"/>
    <n v="13983000000"/>
    <n v="9112000000"/>
    <n v="1468000000"/>
    <n v="0"/>
    <n v="1333000000"/>
    <x v="0"/>
    <s v="Environmental Services"/>
    <n v="2070000000"/>
  </r>
  <r>
    <x v="409"/>
    <x v="1"/>
    <d v="2014-12-31T00:00:00"/>
    <n v="13996000000"/>
    <n v="9002000000"/>
    <n v="1481000000"/>
    <n v="0"/>
    <n v="1292000000"/>
    <x v="0"/>
    <s v="Environmental Services"/>
    <n v="2221000000"/>
  </r>
  <r>
    <x v="409"/>
    <x v="2"/>
    <d v="2015-12-31T00:00:00"/>
    <n v="12961000000"/>
    <n v="8231000000"/>
    <n v="1343000000"/>
    <n v="0"/>
    <n v="1245000000"/>
    <x v="0"/>
    <s v="Environmental Services"/>
    <n v="2142000000"/>
  </r>
  <r>
    <x v="409"/>
    <x v="3"/>
    <d v="2016-12-31T00:00:00"/>
    <n v="13609000000"/>
    <n v="8486000000"/>
    <n v="1410000000"/>
    <n v="0"/>
    <n v="1301000000"/>
    <x v="0"/>
    <s v="Environmental Services"/>
    <n v="2412000000"/>
  </r>
  <r>
    <x v="410"/>
    <x v="0"/>
    <d v="2012-12-31T00:00:00"/>
    <n v="7486000000"/>
    <n v="4523000000"/>
    <n v="595000000"/>
    <n v="0"/>
    <n v="756000000"/>
    <x v="9"/>
    <s v="Oil &amp; Gas Exploration &amp; Production"/>
    <n v="1612000000"/>
  </r>
  <r>
    <x v="410"/>
    <x v="1"/>
    <d v="2013-12-31T00:00:00"/>
    <n v="6860000000"/>
    <n v="4124000000"/>
    <n v="546000000"/>
    <n v="0"/>
    <n v="815000000"/>
    <x v="9"/>
    <s v="Oil &amp; Gas Exploration &amp; Production"/>
    <n v="1375000000"/>
  </r>
  <r>
    <x v="410"/>
    <x v="2"/>
    <d v="2014-12-31T00:00:00"/>
    <n v="7637000000"/>
    <n v="4508000000"/>
    <n v="384000000"/>
    <n v="0"/>
    <n v="1176000000"/>
    <x v="9"/>
    <s v="Oil &amp; Gas Exploration &amp; Production"/>
    <n v="1569000000"/>
  </r>
  <r>
    <x v="410"/>
    <x v="3"/>
    <d v="2015-12-31T00:00:00"/>
    <n v="7360000000"/>
    <n v="3434000000"/>
    <n v="864000000"/>
    <n v="0"/>
    <n v="1738000000"/>
    <x v="9"/>
    <s v="Oil &amp; Gas Exploration &amp; Production"/>
    <n v="1324000000"/>
  </r>
  <r>
    <x v="411"/>
    <x v="0"/>
    <d v="2013-01-31T00:00:00"/>
    <n v="468651000000"/>
    <n v="352297000000"/>
    <n v="88629000000"/>
    <n v="0"/>
    <n v="0"/>
    <x v="4"/>
    <s v="Hypermarkets &amp; Super Centers"/>
    <n v="27725000000"/>
  </r>
  <r>
    <x v="411"/>
    <x v="1"/>
    <d v="2014-01-31T00:00:00"/>
    <n v="476294000000"/>
    <n v="358069000000"/>
    <n v="91353000000"/>
    <n v="0"/>
    <n v="0"/>
    <x v="4"/>
    <s v="Hypermarkets &amp; Super Centers"/>
    <n v="26872000000"/>
  </r>
  <r>
    <x v="411"/>
    <x v="2"/>
    <d v="2015-01-31T00:00:00"/>
    <n v="485651000000"/>
    <n v="365086000000"/>
    <n v="93418000000"/>
    <n v="0"/>
    <n v="0"/>
    <x v="4"/>
    <s v="Hypermarkets &amp; Super Centers"/>
    <n v="27147000000"/>
  </r>
  <r>
    <x v="411"/>
    <x v="3"/>
    <d v="2016-01-31T00:00:00"/>
    <n v="482130000000"/>
    <n v="360984000000"/>
    <n v="97041000000"/>
    <n v="0"/>
    <n v="0"/>
    <x v="4"/>
    <s v="Hypermarkets &amp; Super Centers"/>
    <n v="24105000000"/>
  </r>
  <r>
    <x v="412"/>
    <x v="0"/>
    <d v="2014-09-30T00:00:00"/>
    <n v="9895100000"/>
    <n v="7961500000"/>
    <n v="937600000"/>
    <n v="0"/>
    <n v="86000000"/>
    <x v="8"/>
    <s v="Paper Packaging"/>
    <n v="910000000"/>
  </r>
  <r>
    <x v="412"/>
    <x v="1"/>
    <d v="2015-09-30T00:00:00"/>
    <n v="11124800000"/>
    <n v="8986500000"/>
    <n v="1026100000"/>
    <n v="0"/>
    <n v="118900000"/>
    <x v="8"/>
    <s v="Paper Packaging"/>
    <n v="993300000"/>
  </r>
  <r>
    <x v="412"/>
    <x v="2"/>
    <d v="2016-09-30T00:00:00"/>
    <n v="14171800000"/>
    <n v="11413200000"/>
    <n v="1750100000"/>
    <n v="0"/>
    <n v="211800000"/>
    <x v="8"/>
    <s v="Paper Packaging"/>
    <n v="796700000"/>
  </r>
  <r>
    <x v="413"/>
    <x v="0"/>
    <d v="2012-12-31T00:00:00"/>
    <n v="5664800000"/>
    <n v="3194200000"/>
    <n v="1140600000"/>
    <n v="0"/>
    <n v="0"/>
    <x v="2"/>
    <s v="Internet Software &amp; Services"/>
    <n v="1330000000"/>
  </r>
  <r>
    <x v="413"/>
    <x v="1"/>
    <d v="2013-12-31T00:00:00"/>
    <n v="5542000000"/>
    <n v="3235000000"/>
    <n v="1199600000"/>
    <n v="0"/>
    <n v="0"/>
    <x v="2"/>
    <s v="Internet Software &amp; Services"/>
    <n v="1107400000"/>
  </r>
  <r>
    <x v="413"/>
    <x v="2"/>
    <d v="2014-12-31T00:00:00"/>
    <n v="5607200000"/>
    <n v="3297400000"/>
    <n v="1169300000"/>
    <n v="0"/>
    <n v="0"/>
    <x v="2"/>
    <s v="Internet Software &amp; Services"/>
    <n v="1140500000"/>
  </r>
  <r>
    <x v="413"/>
    <x v="3"/>
    <d v="2015-12-31T00:00:00"/>
    <n v="5483700000"/>
    <n v="3199400000"/>
    <n v="1174900000"/>
    <n v="0"/>
    <n v="0"/>
    <x v="2"/>
    <s v="Internet Software &amp; Services"/>
    <n v="1109400000"/>
  </r>
  <r>
    <x v="414"/>
    <x v="0"/>
    <d v="2012-12-31T00:00:00"/>
    <n v="5989000000"/>
    <n v="4993000000"/>
    <n v="320000000"/>
    <n v="32000000"/>
    <n v="0"/>
    <x v="7"/>
    <s v="REITs"/>
    <n v="644000000"/>
  </r>
  <r>
    <x v="414"/>
    <x v="1"/>
    <d v="2013-12-31T00:00:00"/>
    <n v="7254000000"/>
    <n v="5716000000"/>
    <n v="494000000"/>
    <n v="33000000"/>
    <n v="0"/>
    <x v="7"/>
    <s v="REITs"/>
    <n v="1011000000"/>
  </r>
  <r>
    <x v="414"/>
    <x v="2"/>
    <d v="2014-12-31T00:00:00"/>
    <n v="7403000000"/>
    <n v="5763000000"/>
    <n v="249000000"/>
    <n v="27000000"/>
    <n v="0"/>
    <x v="7"/>
    <s v="REITs"/>
    <n v="1364000000"/>
  </r>
  <r>
    <x v="414"/>
    <x v="3"/>
    <d v="2015-12-31T00:00:00"/>
    <n v="7082000000"/>
    <n v="5694000000"/>
    <n v="420000000"/>
    <n v="24000000"/>
    <n v="0"/>
    <x v="7"/>
    <s v="REITs"/>
    <n v="944000000"/>
  </r>
  <r>
    <x v="415"/>
    <x v="0"/>
    <d v="2012-12-31T00:00:00"/>
    <n v="4534000000"/>
    <n v="2093000000"/>
    <n v="1389000000"/>
    <n v="0"/>
    <n v="185000000"/>
    <x v="1"/>
    <s v="Hotels, Resorts &amp; Cruise Lines"/>
    <n v="867000000"/>
  </r>
  <r>
    <x v="415"/>
    <x v="1"/>
    <d v="2013-12-31T00:00:00"/>
    <n v="5009000000"/>
    <n v="2394000000"/>
    <n v="1471000000"/>
    <n v="0"/>
    <n v="216000000"/>
    <x v="1"/>
    <s v="Hotels, Resorts &amp; Cruise Lines"/>
    <n v="928000000"/>
  </r>
  <r>
    <x v="415"/>
    <x v="2"/>
    <d v="2014-12-31T00:00:00"/>
    <n v="5281000000"/>
    <n v="2504000000"/>
    <n v="1557000000"/>
    <n v="0"/>
    <n v="233000000"/>
    <x v="1"/>
    <s v="Hotels, Resorts &amp; Cruise Lines"/>
    <n v="987000000"/>
  </r>
  <r>
    <x v="415"/>
    <x v="3"/>
    <d v="2015-12-31T00:00:00"/>
    <n v="5536000000"/>
    <n v="2700000000"/>
    <n v="1574000000"/>
    <n v="0"/>
    <n v="234000000"/>
    <x v="1"/>
    <s v="Hotels, Resorts &amp; Cruise Lines"/>
    <n v="1028000000"/>
  </r>
  <r>
    <x v="416"/>
    <x v="0"/>
    <d v="2012-12-31T00:00:00"/>
    <n v="5154284000"/>
    <n v="3251575000"/>
    <n v="481677000"/>
    <n v="0"/>
    <n v="373199000"/>
    <x v="1"/>
    <s v="Casinos &amp; Gaming"/>
    <n v="1047833000"/>
  </r>
  <r>
    <x v="416"/>
    <x v="1"/>
    <d v="2013-12-31T00:00:00"/>
    <n v="5620936000"/>
    <n v="3478822000"/>
    <n v="465926000"/>
    <n v="0"/>
    <n v="371051000"/>
    <x v="1"/>
    <s v="Casinos &amp; Gaming"/>
    <n v="1305137000"/>
  </r>
  <r>
    <x v="416"/>
    <x v="2"/>
    <d v="2014-12-31T00:00:00"/>
    <n v="5433661000"/>
    <n v="3316311000"/>
    <n v="502901000"/>
    <n v="0"/>
    <n v="314119000"/>
    <x v="1"/>
    <s v="Casinos &amp; Gaming"/>
    <n v="1300330000"/>
  </r>
  <r>
    <x v="416"/>
    <x v="3"/>
    <d v="2015-12-31T00:00:00"/>
    <n v="4075883000"/>
    <n v="2530374000"/>
    <n v="475328000"/>
    <n v="0"/>
    <n v="322629000"/>
    <x v="1"/>
    <s v="Casinos &amp; Gaming"/>
    <n v="747552000"/>
  </r>
  <r>
    <x v="417"/>
    <x v="0"/>
    <d v="2012-12-31T00:00:00"/>
    <n v="1623938000"/>
    <n v="337903000"/>
    <n v="188302000"/>
    <n v="0"/>
    <n v="513916000"/>
    <x v="9"/>
    <s v="Oil &amp; Gas Exploration &amp; Production"/>
    <n v="583817000"/>
  </r>
  <r>
    <x v="417"/>
    <x v="1"/>
    <d v="2013-12-31T00:00:00"/>
    <n v="1998051000"/>
    <n v="406198000"/>
    <n v="72143000"/>
    <n v="0"/>
    <n v="615874000"/>
    <x v="9"/>
    <s v="Oil &amp; Gas Exploration &amp; Production"/>
    <n v="903836000"/>
  </r>
  <r>
    <x v="417"/>
    <x v="2"/>
    <d v="2014-12-31T00:00:00"/>
    <n v="2424176000"/>
    <n v="572831000"/>
    <n v="225070000"/>
    <n v="0"/>
    <n v="806021000"/>
    <x v="9"/>
    <s v="Oil &amp; Gas Exploration &amp; Production"/>
    <n v="820254000"/>
  </r>
  <r>
    <x v="417"/>
    <x v="3"/>
    <d v="2015-12-31T00:00:00"/>
    <n v="1452619000"/>
    <n v="519874000"/>
    <n v="179867000"/>
    <n v="0"/>
    <n v="778923000"/>
    <x v="9"/>
    <s v="Oil &amp; Gas Exploration &amp; Production"/>
    <n v="-26045000"/>
  </r>
  <r>
    <x v="418"/>
    <x v="0"/>
    <d v="2012-12-31T00:00:00"/>
    <n v="10128223000"/>
    <n v="6710036000"/>
    <n v="669451000"/>
    <n v="0"/>
    <n v="926053000"/>
    <x v="5"/>
    <s v="MultiUtilities"/>
    <n v="1822683000"/>
  </r>
  <r>
    <x v="418"/>
    <x v="1"/>
    <d v="2013-12-31T00:00:00"/>
    <n v="10914922000"/>
    <n v="7408278000"/>
    <n v="681226000"/>
    <n v="0"/>
    <n v="977863000"/>
    <x v="5"/>
    <s v="MultiUtilities"/>
    <n v="1847555000"/>
  </r>
  <r>
    <x v="418"/>
    <x v="2"/>
    <d v="2014-12-31T00:00:00"/>
    <n v="11686135000"/>
    <n v="7951352000"/>
    <n v="767608000"/>
    <n v="0"/>
    <n v="1019045000"/>
    <x v="5"/>
    <s v="MultiUtilities"/>
    <n v="1948130000"/>
  </r>
  <r>
    <x v="418"/>
    <x v="3"/>
    <d v="2015-12-31T00:00:00"/>
    <n v="11024486000"/>
    <n v="7033633000"/>
    <n v="865817000"/>
    <n v="0"/>
    <n v="1124524000"/>
    <x v="5"/>
    <s v="MultiUtilities"/>
    <n v="2000512000"/>
  </r>
  <r>
    <x v="419"/>
    <x v="0"/>
    <d v="2012-12-31T00:00:00"/>
    <n v="7232397000"/>
    <n v="5165169000"/>
    <n v="0"/>
    <n v="0"/>
    <n v="1173955000"/>
    <x v="6"/>
    <s v="Property &amp; Casualty Insurance"/>
    <n v="893273000"/>
  </r>
  <r>
    <x v="419"/>
    <x v="1"/>
    <d v="2013-12-31T00:00:00"/>
    <n v="7541234000"/>
    <n v="5106489000"/>
    <n v="0"/>
    <n v="0"/>
    <n v="1213178000"/>
    <x v="6"/>
    <s v="Property &amp; Casualty Insurance"/>
    <n v="1221567000"/>
  </r>
  <r>
    <x v="419"/>
    <x v="2"/>
    <d v="2014-12-31T00:00:00"/>
    <n v="6602267000"/>
    <n v="4239474000"/>
    <n v="0"/>
    <n v="0"/>
    <n v="1341315000"/>
    <x v="6"/>
    <s v="Property &amp; Casualty Insurance"/>
    <n v="1021478000"/>
  </r>
  <r>
    <x v="419"/>
    <x v="3"/>
    <d v="2015-12-31T00:00:00"/>
    <n v="9308926000"/>
    <n v="6199645000"/>
    <n v="0"/>
    <n v="0"/>
    <n v="1966939000"/>
    <x v="6"/>
    <s v="Property &amp; Casualty Insurance"/>
    <n v="1142342000"/>
  </r>
  <r>
    <x v="420"/>
    <x v="0"/>
    <d v="2013-03-30T00:00:00"/>
    <n v="2168652000"/>
    <n v="737206000"/>
    <n v="365684000"/>
    <n v="475522000"/>
    <n v="9508000"/>
    <x v="2"/>
    <s v="Semiconductors"/>
    <n v="580732000"/>
  </r>
  <r>
    <x v="420"/>
    <x v="1"/>
    <d v="2014-03-29T00:00:00"/>
    <n v="2382531000"/>
    <n v="743253000"/>
    <n v="378607000"/>
    <n v="492447000"/>
    <n v="9887000"/>
    <x v="2"/>
    <s v="Semiconductors"/>
    <n v="758337000"/>
  </r>
  <r>
    <x v="420"/>
    <x v="2"/>
    <d v="2015-03-28T00:00:00"/>
    <n v="2377344000"/>
    <n v="708823000"/>
    <n v="353670000"/>
    <n v="525745000"/>
    <n v="9537000"/>
    <x v="2"/>
    <s v="Semiconductors"/>
    <n v="779569000"/>
  </r>
  <r>
    <x v="420"/>
    <x v="3"/>
    <d v="2016-04-02T00:00:00"/>
    <n v="2213881000"/>
    <n v="671907000"/>
    <n v="331652000"/>
    <n v="533891000"/>
    <n v="6550000"/>
    <x v="2"/>
    <s v="Semiconductors"/>
    <n v="669881000"/>
  </r>
  <r>
    <x v="421"/>
    <x v="0"/>
    <d v="2012-12-31T00:00:00"/>
    <n v="451509000000"/>
    <n v="302056000000"/>
    <n v="81844000000"/>
    <n v="0"/>
    <n v="15888000000"/>
    <x v="9"/>
    <s v="Integrated Oil &amp; Gas"/>
    <n v="51721000000"/>
  </r>
  <r>
    <x v="421"/>
    <x v="1"/>
    <d v="2013-12-31T00:00:00"/>
    <n v="420836000000"/>
    <n v="284681000000"/>
    <n v="76696000000"/>
    <n v="0"/>
    <n v="17182000000"/>
    <x v="9"/>
    <s v="Integrated Oil &amp; Gas"/>
    <n v="42277000000"/>
  </r>
  <r>
    <x v="421"/>
    <x v="2"/>
    <d v="2014-12-31T00:00:00"/>
    <n v="394105000000"/>
    <n v="266831000000"/>
    <n v="74226000000"/>
    <n v="0"/>
    <n v="17297000000"/>
    <x v="9"/>
    <s v="Integrated Oil &amp; Gas"/>
    <n v="35751000000"/>
  </r>
  <r>
    <x v="421"/>
    <x v="3"/>
    <d v="2015-12-31T00:00:00"/>
    <n v="259488000000"/>
    <n v="165590000000"/>
    <n v="61444000000"/>
    <n v="0"/>
    <n v="18048000000"/>
    <x v="9"/>
    <s v="Integrated Oil &amp; Gas"/>
    <n v="14406000000"/>
  </r>
  <r>
    <x v="422"/>
    <x v="0"/>
    <d v="2012-12-31T00:00:00"/>
    <n v="2928429000"/>
    <n v="1372042000"/>
    <n v="1148731000"/>
    <n v="0"/>
    <n v="0"/>
    <x v="3"/>
    <s v="Health Care Supplies"/>
    <n v="407656000"/>
  </r>
  <r>
    <x v="422"/>
    <x v="1"/>
    <d v="2013-12-31T00:00:00"/>
    <n v="2950800000"/>
    <n v="1373400000"/>
    <n v="1144800000"/>
    <n v="0"/>
    <n v="0"/>
    <x v="3"/>
    <s v="Health Care Supplies"/>
    <n v="432600000"/>
  </r>
  <r>
    <x v="422"/>
    <x v="2"/>
    <d v="2014-12-31T00:00:00"/>
    <n v="2922600000"/>
    <n v="1322800000"/>
    <n v="1143100000"/>
    <n v="0"/>
    <n v="0"/>
    <x v="3"/>
    <s v="Health Care Supplies"/>
    <n v="456700000"/>
  </r>
  <r>
    <x v="422"/>
    <x v="3"/>
    <d v="2015-12-31T00:00:00"/>
    <n v="2674300000"/>
    <n v="1157100000"/>
    <n v="1077300000"/>
    <n v="0"/>
    <n v="0"/>
    <x v="3"/>
    <s v="Health Care Supplies"/>
    <n v="439900000"/>
  </r>
  <r>
    <x v="423"/>
    <x v="0"/>
    <d v="2012-12-31T00:00:00"/>
    <n v="20421000000"/>
    <n v="13634000000"/>
    <n v="4398000000"/>
    <n v="655000000"/>
    <n v="301000000"/>
    <x v="2"/>
    <s v="IT Consulting &amp; Other Services"/>
    <n v="1433000000"/>
  </r>
  <r>
    <x v="423"/>
    <x v="1"/>
    <d v="2013-12-31T00:00:00"/>
    <n v="20006000000"/>
    <n v="13521000000"/>
    <n v="4219000000"/>
    <n v="603000000"/>
    <n v="305000000"/>
    <x v="2"/>
    <s v="IT Consulting &amp; Other Services"/>
    <n v="1358000000"/>
  </r>
  <r>
    <x v="423"/>
    <x v="2"/>
    <d v="2014-12-31T00:00:00"/>
    <n v="19540000000"/>
    <n v="13294000000"/>
    <n v="4020000000"/>
    <n v="577000000"/>
    <n v="315000000"/>
    <x v="2"/>
    <s v="IT Consulting &amp; Other Services"/>
    <n v="1334000000"/>
  </r>
  <r>
    <x v="423"/>
    <x v="3"/>
    <d v="2015-12-31T00:00:00"/>
    <n v="18045000000"/>
    <n v="12782000000"/>
    <n v="3792000000"/>
    <n v="563000000"/>
    <n v="310000000"/>
    <x v="2"/>
    <s v="IT Consulting &amp; Other Services"/>
    <n v="598000000"/>
  </r>
  <r>
    <x v="424"/>
    <x v="0"/>
    <d v="2012-12-31T00:00:00"/>
    <n v="3791000000"/>
    <n v="2289000000"/>
    <n v="936000000"/>
    <n v="106000000"/>
    <n v="0"/>
    <x v="0"/>
    <s v="Industrial Conglomerates"/>
    <n v="460000000"/>
  </r>
  <r>
    <x v="424"/>
    <x v="1"/>
    <d v="2013-12-31T00:00:00"/>
    <n v="3837000000"/>
    <n v="2338000000"/>
    <n v="990000000"/>
    <n v="104000000"/>
    <n v="0"/>
    <x v="0"/>
    <s v="Industrial Conglomerates"/>
    <n v="405000000"/>
  </r>
  <r>
    <x v="424"/>
    <x v="2"/>
    <d v="2014-12-31T00:00:00"/>
    <n v="3916000000"/>
    <n v="2403000000"/>
    <n v="920000000"/>
    <n v="104000000"/>
    <n v="0"/>
    <x v="0"/>
    <s v="Industrial Conglomerates"/>
    <n v="489000000"/>
  </r>
  <r>
    <x v="424"/>
    <x v="3"/>
    <d v="2015-12-31T00:00:00"/>
    <n v="3653000000"/>
    <n v="2249000000"/>
    <n v="854000000"/>
    <n v="95000000"/>
    <n v="0"/>
    <x v="0"/>
    <s v="Industrial Conglomerates"/>
    <n v="455000000"/>
  </r>
  <r>
    <x v="425"/>
    <x v="0"/>
    <d v="2012-12-31T00:00:00"/>
    <n v="4986566000"/>
    <n v="1620566000"/>
    <n v="1641819000"/>
    <n v="885824000"/>
    <n v="35819000"/>
    <x v="2"/>
    <s v="Internet Software &amp; Services"/>
    <n v="802538000"/>
  </r>
  <r>
    <x v="425"/>
    <x v="1"/>
    <d v="2013-12-31T00:00:00"/>
    <n v="4680380000"/>
    <n v="1349380000"/>
    <n v="1751275000"/>
    <n v="957587000"/>
    <n v="44841000"/>
    <x v="2"/>
    <s v="Internet Software &amp; Services"/>
    <n v="577297000"/>
  </r>
  <r>
    <x v="425"/>
    <x v="2"/>
    <d v="2014-12-31T00:00:00"/>
    <n v="4618133000"/>
    <n v="1387375000"/>
    <n v="1770710000"/>
    <n v="1156386000"/>
    <n v="66750000"/>
    <x v="2"/>
    <s v="Internet Software &amp; Services"/>
    <n v="236912000"/>
  </r>
  <r>
    <x v="425"/>
    <x v="3"/>
    <d v="2015-12-31T00:00:00"/>
    <n v="4968301000"/>
    <n v="2077748000"/>
    <n v="1768522000"/>
    <n v="1177923000"/>
    <n v="79042000"/>
    <x v="2"/>
    <s v="Internet Software &amp; Services"/>
    <n v="-134934000"/>
  </r>
  <r>
    <x v="426"/>
    <x v="0"/>
    <d v="2012-12-29T00:00:00"/>
    <n v="13633000000"/>
    <n v="9852000000"/>
    <n v="1450000000"/>
    <n v="0"/>
    <n v="0"/>
    <x v="1"/>
    <s v="Restaurants"/>
    <n v="2331000000"/>
  </r>
  <r>
    <x v="426"/>
    <x v="1"/>
    <d v="2013-12-28T00:00:00"/>
    <n v="13084000000"/>
    <n v="9501000000"/>
    <n v="1454000000"/>
    <n v="0"/>
    <n v="0"/>
    <x v="1"/>
    <s v="Restaurants"/>
    <n v="2129000000"/>
  </r>
  <r>
    <x v="426"/>
    <x v="2"/>
    <d v="2014-12-27T00:00:00"/>
    <n v="13279000000"/>
    <n v="9682000000"/>
    <n v="1505000000"/>
    <n v="0"/>
    <n v="0"/>
    <x v="1"/>
    <s v="Restaurants"/>
    <n v="2092000000"/>
  </r>
  <r>
    <x v="426"/>
    <x v="3"/>
    <d v="2015-12-26T00:00:00"/>
    <n v="13105000000"/>
    <n v="9359000000"/>
    <n v="1746000000"/>
    <n v="0"/>
    <n v="0"/>
    <x v="1"/>
    <s v="Restaurants"/>
    <n v="2000000000"/>
  </r>
  <r>
    <x v="427"/>
    <x v="0"/>
    <d v="2012-12-31T00:00:00"/>
    <n v="4471700000"/>
    <n v="1125200000"/>
    <n v="1822100000"/>
    <n v="225600000"/>
    <n v="0"/>
    <x v="3"/>
    <s v="Health Care Equipment"/>
    <n v="1298800000"/>
  </r>
  <r>
    <x v="427"/>
    <x v="1"/>
    <d v="2013-12-31T00:00:00"/>
    <n v="4623400000"/>
    <n v="1266700000"/>
    <n v="1796300000"/>
    <n v="203000000"/>
    <n v="78500000"/>
    <x v="3"/>
    <s v="Health Care Equipment"/>
    <n v="1278900000"/>
  </r>
  <r>
    <x v="427"/>
    <x v="2"/>
    <d v="2014-12-31T00:00:00"/>
    <n v="4673300000"/>
    <n v="1242800000"/>
    <n v="1772200000"/>
    <n v="187400000"/>
    <n v="92500000"/>
    <x v="3"/>
    <s v="Health Care Equipment"/>
    <n v="1378400000"/>
  </r>
  <r>
    <x v="427"/>
    <x v="3"/>
    <d v="2015-12-31T00:00:00"/>
    <n v="5997800000"/>
    <n v="1800600000"/>
    <n v="2291900000"/>
    <n v="268800000"/>
    <n v="337400000"/>
    <x v="3"/>
    <s v="Health Care Equipment"/>
    <n v="1299100000"/>
  </r>
  <r>
    <x v="428"/>
    <x v="0"/>
    <d v="2012-12-31T00:00:00"/>
    <n v="2458592000"/>
    <n v="80146000"/>
    <n v="1579007000"/>
    <n v="0"/>
    <n v="31237000"/>
    <x v="6"/>
    <s v="Regional Banks"/>
    <n v="768202000"/>
  </r>
  <r>
    <x v="428"/>
    <x v="1"/>
    <d v="2013-12-31T00:00:00"/>
    <n v="2278812000"/>
    <n v="58913000"/>
    <n v="1700064000"/>
    <n v="0"/>
    <n v="-72761000"/>
    <x v="6"/>
    <s v="Regional Banks"/>
    <n v="592596000"/>
  </r>
  <r>
    <x v="428"/>
    <x v="2"/>
    <d v="2014-12-31T00:00:00"/>
    <n v="2361631000"/>
    <n v="49736000"/>
    <n v="1654369000"/>
    <n v="0"/>
    <n v="-87159000"/>
    <x v="6"/>
    <s v="Regional Banks"/>
    <n v="744685000"/>
  </r>
  <r>
    <x v="428"/>
    <x v="3"/>
    <d v="2015-12-31T00:00:00"/>
    <n v="2210591000"/>
    <n v="49344000"/>
    <n v="1591239000"/>
    <n v="0"/>
    <n v="49282000"/>
    <x v="6"/>
    <s v="Regional Banks"/>
    <n v="520726000"/>
  </r>
  <r>
    <x v="429"/>
    <x v="0"/>
    <d v="2013-12-31T00:00:00"/>
    <n v="4561000000"/>
    <n v="1669000000"/>
    <n v="1613000000"/>
    <n v="399000000"/>
    <n v="60000000"/>
    <x v="3"/>
    <s v="Pharmaceuticals"/>
    <n v="820000000"/>
  </r>
  <r>
    <x v="429"/>
    <x v="1"/>
    <d v="2014-12-31T00:00:00"/>
    <n v="4785000000"/>
    <n v="1717000000"/>
    <n v="1643000000"/>
    <n v="396000000"/>
    <n v="60000000"/>
    <x v="3"/>
    <s v="Pharmaceuticals"/>
    <n v="969000000"/>
  </r>
  <r>
    <x v="429"/>
    <x v="2"/>
    <d v="2015-12-31T00:00:00"/>
    <n v="4765000000"/>
    <n v="1738000000"/>
    <n v="1532000000"/>
    <n v="364000000"/>
    <n v="61000000"/>
    <x v="3"/>
    <s v="Pharmaceuticals"/>
    <n v="1070000000"/>
  </r>
  <r>
    <x v="429"/>
    <x v="3"/>
    <d v="2016-12-31T00:00:00"/>
    <n v="4888000000"/>
    <n v="1666000000"/>
    <n v="1364000000"/>
    <n v="376000000"/>
    <n v="85000000"/>
    <x v="3"/>
    <s v="Pharmaceuticals"/>
    <n v="1397000000"/>
  </r>
  <r>
    <x v="430"/>
    <x v="4"/>
    <m/>
    <m/>
    <m/>
    <m/>
    <m/>
    <m/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D4C3F-3C9D-4ED3-96D0-7566AC6B6C9F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F442" firstHeaderRow="1" firstDataRow="2" firstDataCol="1"/>
  <pivotFields count="2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C1211-CBD9-4082-BE32-76A83F47582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7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614420-6422-42E9-92FF-A8BAC0238D28}" name="PivotTable3" cacheId="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outline="1" outlineData="1" multipleFieldFilters="0">
  <location ref="A3:F447" firstHeaderRow="1" firstDataRow="2" firstDataCol="1"/>
  <pivotFields count="1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/>
    <pivotField dataField="1" showAll="0"/>
  </pivotFields>
  <rowFields count="2">
    <field x="8"/>
    <field x="0"/>
  </rowFields>
  <rowItems count="443">
    <i>
      <x/>
    </i>
    <i r="1">
      <x v="1"/>
    </i>
    <i r="1">
      <x v="4"/>
    </i>
    <i r="1">
      <x v="31"/>
    </i>
    <i r="1">
      <x v="32"/>
    </i>
    <i r="1">
      <x v="45"/>
    </i>
    <i r="1">
      <x v="49"/>
    </i>
    <i r="1">
      <x v="51"/>
    </i>
    <i r="1">
      <x v="59"/>
    </i>
    <i r="1">
      <x v="67"/>
    </i>
    <i r="1">
      <x v="75"/>
    </i>
    <i r="1">
      <x v="81"/>
    </i>
    <i r="1">
      <x v="109"/>
    </i>
    <i r="1">
      <x v="111"/>
    </i>
    <i r="1">
      <x v="113"/>
    </i>
    <i r="1">
      <x v="114"/>
    </i>
    <i r="1">
      <x v="115"/>
    </i>
    <i r="1">
      <x v="116"/>
    </i>
    <i r="1">
      <x v="118"/>
    </i>
    <i r="1">
      <x v="122"/>
    </i>
    <i r="1">
      <x v="147"/>
    </i>
    <i r="1">
      <x v="149"/>
    </i>
    <i r="1">
      <x v="159"/>
    </i>
    <i r="1">
      <x v="172"/>
    </i>
    <i r="1">
      <x v="173"/>
    </i>
    <i r="1">
      <x v="175"/>
    </i>
    <i r="1">
      <x v="176"/>
    </i>
    <i r="1">
      <x v="177"/>
    </i>
    <i r="1">
      <x v="180"/>
    </i>
    <i r="1">
      <x v="181"/>
    </i>
    <i r="1">
      <x v="183"/>
    </i>
    <i r="1">
      <x v="187"/>
    </i>
    <i r="1">
      <x v="190"/>
    </i>
    <i r="1">
      <x v="210"/>
    </i>
    <i r="1">
      <x v="219"/>
    </i>
    <i r="1">
      <x v="226"/>
    </i>
    <i r="1">
      <x v="228"/>
    </i>
    <i r="1">
      <x v="230"/>
    </i>
    <i r="1">
      <x v="232"/>
    </i>
    <i r="1">
      <x v="234"/>
    </i>
    <i r="1">
      <x v="236"/>
    </i>
    <i r="1">
      <x v="242"/>
    </i>
    <i r="1">
      <x v="248"/>
    </i>
    <i r="1">
      <x v="253"/>
    </i>
    <i r="1">
      <x v="254"/>
    </i>
    <i r="1">
      <x v="260"/>
    </i>
    <i r="1">
      <x v="284"/>
    </i>
    <i r="1">
      <x v="290"/>
    </i>
    <i r="1">
      <x v="293"/>
    </i>
    <i r="1">
      <x v="294"/>
    </i>
    <i r="1">
      <x v="300"/>
    </i>
    <i r="1">
      <x v="309"/>
    </i>
    <i r="1">
      <x v="319"/>
    </i>
    <i r="1">
      <x v="325"/>
    </i>
    <i r="1">
      <x v="329"/>
    </i>
    <i r="1">
      <x v="332"/>
    </i>
    <i r="1">
      <x v="335"/>
    </i>
    <i r="1">
      <x v="340"/>
    </i>
    <i r="1">
      <x v="343"/>
    </i>
    <i r="1">
      <x v="344"/>
    </i>
    <i r="1">
      <x v="347"/>
    </i>
    <i r="1">
      <x v="353"/>
    </i>
    <i r="1">
      <x v="365"/>
    </i>
    <i r="1">
      <x v="366"/>
    </i>
    <i r="1">
      <x v="367"/>
    </i>
    <i r="1">
      <x v="368"/>
    </i>
    <i r="1">
      <x v="371"/>
    </i>
    <i r="1">
      <x v="373"/>
    </i>
    <i r="1">
      <x v="379"/>
    </i>
    <i r="1">
      <x v="380"/>
    </i>
    <i r="1">
      <x v="383"/>
    </i>
    <i r="1">
      <x v="388"/>
    </i>
    <i r="1">
      <x v="393"/>
    </i>
    <i r="1">
      <x v="394"/>
    </i>
    <i r="1">
      <x v="408"/>
    </i>
    <i r="1">
      <x v="415"/>
    </i>
    <i r="1">
      <x v="416"/>
    </i>
    <i r="1">
      <x v="426"/>
    </i>
    <i>
      <x v="1"/>
    </i>
    <i r="1">
      <x v="11"/>
    </i>
    <i r="1">
      <x v="61"/>
    </i>
    <i r="1">
      <x v="72"/>
    </i>
    <i r="1">
      <x v="78"/>
    </i>
    <i r="1">
      <x v="79"/>
    </i>
    <i r="1">
      <x v="90"/>
    </i>
    <i r="1">
      <x v="91"/>
    </i>
    <i r="1">
      <x v="92"/>
    </i>
    <i r="1">
      <x v="101"/>
    </i>
    <i r="1">
      <x v="121"/>
    </i>
    <i r="1">
      <x v="132"/>
    </i>
    <i r="1">
      <x v="170"/>
    </i>
    <i r="1">
      <x v="197"/>
    </i>
    <i r="1">
      <x v="201"/>
    </i>
    <i r="1">
      <x v="220"/>
    </i>
    <i r="1">
      <x v="224"/>
    </i>
    <i r="1">
      <x v="227"/>
    </i>
    <i r="1">
      <x v="229"/>
    </i>
    <i r="1">
      <x v="258"/>
    </i>
    <i r="1">
      <x v="261"/>
    </i>
    <i r="1">
      <x v="262"/>
    </i>
    <i r="1">
      <x v="266"/>
    </i>
    <i r="1">
      <x v="267"/>
    </i>
    <i r="1">
      <x v="303"/>
    </i>
    <i r="1">
      <x v="306"/>
    </i>
    <i r="1">
      <x v="311"/>
    </i>
    <i r="1">
      <x v="341"/>
    </i>
    <i r="1">
      <x v="352"/>
    </i>
    <i r="1">
      <x v="359"/>
    </i>
    <i r="1">
      <x v="361"/>
    </i>
    <i r="1">
      <x v="374"/>
    </i>
    <i r="1">
      <x v="407"/>
    </i>
    <i r="1">
      <x v="411"/>
    </i>
    <i>
      <x v="2"/>
    </i>
    <i r="1">
      <x v="2"/>
    </i>
    <i r="1">
      <x v="34"/>
    </i>
    <i r="1">
      <x v="35"/>
    </i>
    <i r="1">
      <x v="54"/>
    </i>
    <i r="1">
      <x v="73"/>
    </i>
    <i r="1">
      <x v="87"/>
    </i>
    <i r="1">
      <x v="102"/>
    </i>
    <i r="1">
      <x v="103"/>
    </i>
    <i r="1">
      <x v="125"/>
    </i>
    <i r="1">
      <x v="135"/>
    </i>
    <i r="1">
      <x v="138"/>
    </i>
    <i r="1">
      <x v="179"/>
    </i>
    <i r="1">
      <x v="188"/>
    </i>
    <i r="1">
      <x v="193"/>
    </i>
    <i r="1">
      <x v="225"/>
    </i>
    <i r="1">
      <x v="269"/>
    </i>
    <i r="1">
      <x v="271"/>
    </i>
    <i r="1">
      <x v="276"/>
    </i>
    <i r="1">
      <x v="278"/>
    </i>
    <i r="1">
      <x v="283"/>
    </i>
    <i r="1">
      <x v="292"/>
    </i>
    <i r="1">
      <x v="295"/>
    </i>
    <i r="1">
      <x v="318"/>
    </i>
    <i r="1">
      <x v="333"/>
    </i>
    <i r="1">
      <x v="337"/>
    </i>
    <i r="1">
      <x v="355"/>
    </i>
    <i r="1">
      <x v="375"/>
    </i>
    <i r="1">
      <x v="395"/>
    </i>
    <i r="1">
      <x v="410"/>
    </i>
    <i r="1">
      <x v="417"/>
    </i>
    <i r="1">
      <x v="421"/>
    </i>
    <i>
      <x v="3"/>
    </i>
    <i r="1">
      <x v="16"/>
    </i>
    <i r="1">
      <x v="17"/>
    </i>
    <i r="1">
      <x v="19"/>
    </i>
    <i r="1">
      <x v="23"/>
    </i>
    <i r="1">
      <x v="29"/>
    </i>
    <i r="1">
      <x v="43"/>
    </i>
    <i r="1">
      <x v="47"/>
    </i>
    <i r="1">
      <x v="50"/>
    </i>
    <i r="1">
      <x v="64"/>
    </i>
    <i r="1">
      <x v="71"/>
    </i>
    <i r="1">
      <x v="77"/>
    </i>
    <i r="1">
      <x v="80"/>
    </i>
    <i r="1">
      <x v="86"/>
    </i>
    <i r="1">
      <x v="108"/>
    </i>
    <i r="1">
      <x v="141"/>
    </i>
    <i r="1">
      <x v="182"/>
    </i>
    <i r="1">
      <x v="189"/>
    </i>
    <i r="1">
      <x v="196"/>
    </i>
    <i r="1">
      <x v="214"/>
    </i>
    <i r="1">
      <x v="218"/>
    </i>
    <i r="1">
      <x v="221"/>
    </i>
    <i r="1">
      <x v="244"/>
    </i>
    <i r="1">
      <x v="257"/>
    </i>
    <i r="1">
      <x v="259"/>
    </i>
    <i r="1">
      <x v="264"/>
    </i>
    <i r="1">
      <x v="273"/>
    </i>
    <i r="1">
      <x v="279"/>
    </i>
    <i r="1">
      <x v="296"/>
    </i>
    <i r="1">
      <x v="305"/>
    </i>
    <i r="1">
      <x v="307"/>
    </i>
    <i r="1">
      <x v="312"/>
    </i>
    <i r="1">
      <x v="317"/>
    </i>
    <i r="1">
      <x v="350"/>
    </i>
    <i r="1">
      <x v="356"/>
    </i>
    <i r="1">
      <x v="369"/>
    </i>
    <i r="1">
      <x v="372"/>
    </i>
    <i r="1">
      <x v="385"/>
    </i>
    <i r="1">
      <x v="389"/>
    </i>
    <i r="1">
      <x v="406"/>
    </i>
    <i r="1">
      <x v="419"/>
    </i>
    <i r="1">
      <x v="428"/>
    </i>
    <i>
      <x v="4"/>
    </i>
    <i r="1">
      <x v="6"/>
    </i>
    <i r="1">
      <x v="7"/>
    </i>
    <i r="1">
      <x v="8"/>
    </i>
    <i r="1">
      <x v="25"/>
    </i>
    <i r="1">
      <x v="28"/>
    </i>
    <i r="1">
      <x v="33"/>
    </i>
    <i r="1">
      <x v="48"/>
    </i>
    <i r="1">
      <x v="52"/>
    </i>
    <i r="1">
      <x v="53"/>
    </i>
    <i r="1">
      <x v="55"/>
    </i>
    <i r="1">
      <x v="57"/>
    </i>
    <i r="1">
      <x v="58"/>
    </i>
    <i r="1">
      <x v="62"/>
    </i>
    <i r="1">
      <x v="68"/>
    </i>
    <i r="1">
      <x v="69"/>
    </i>
    <i r="1">
      <x v="76"/>
    </i>
    <i r="1">
      <x v="84"/>
    </i>
    <i r="1">
      <x v="89"/>
    </i>
    <i r="1">
      <x v="110"/>
    </i>
    <i r="1">
      <x v="124"/>
    </i>
    <i r="1">
      <x v="144"/>
    </i>
    <i r="1">
      <x v="169"/>
    </i>
    <i r="1">
      <x v="184"/>
    </i>
    <i r="1">
      <x v="191"/>
    </i>
    <i r="1">
      <x v="199"/>
    </i>
    <i r="1">
      <x v="202"/>
    </i>
    <i r="1">
      <x v="204"/>
    </i>
    <i r="1">
      <x v="206"/>
    </i>
    <i r="1">
      <x v="212"/>
    </i>
    <i r="1">
      <x v="235"/>
    </i>
    <i r="1">
      <x v="239"/>
    </i>
    <i r="1">
      <x v="256"/>
    </i>
    <i r="1">
      <x v="270"/>
    </i>
    <i r="1">
      <x v="274"/>
    </i>
    <i r="1">
      <x v="277"/>
    </i>
    <i r="1">
      <x v="301"/>
    </i>
    <i r="1">
      <x v="304"/>
    </i>
    <i r="1">
      <x v="310"/>
    </i>
    <i r="1">
      <x v="326"/>
    </i>
    <i r="1">
      <x v="357"/>
    </i>
    <i r="1">
      <x v="370"/>
    </i>
    <i r="1">
      <x v="384"/>
    </i>
    <i r="1">
      <x v="392"/>
    </i>
    <i r="1">
      <x v="400"/>
    </i>
    <i r="1">
      <x v="403"/>
    </i>
    <i r="1">
      <x v="422"/>
    </i>
    <i r="1">
      <x v="427"/>
    </i>
    <i r="1">
      <x v="429"/>
    </i>
    <i>
      <x v="5"/>
    </i>
    <i r="1">
      <x v="3"/>
    </i>
    <i r="1">
      <x v="22"/>
    </i>
    <i r="1">
      <x v="24"/>
    </i>
    <i r="1">
      <x v="27"/>
    </i>
    <i r="1">
      <x v="38"/>
    </i>
    <i r="1">
      <x v="44"/>
    </i>
    <i r="1">
      <x v="46"/>
    </i>
    <i r="1">
      <x v="63"/>
    </i>
    <i r="1">
      <x v="74"/>
    </i>
    <i r="1">
      <x v="82"/>
    </i>
    <i r="1">
      <x v="88"/>
    </i>
    <i r="1">
      <x v="96"/>
    </i>
    <i r="1">
      <x v="97"/>
    </i>
    <i r="1">
      <x v="105"/>
    </i>
    <i r="1">
      <x v="107"/>
    </i>
    <i r="1">
      <x v="112"/>
    </i>
    <i r="1">
      <x v="119"/>
    </i>
    <i r="1">
      <x v="120"/>
    </i>
    <i r="1">
      <x v="130"/>
    </i>
    <i r="1">
      <x v="134"/>
    </i>
    <i r="1">
      <x v="142"/>
    </i>
    <i r="1">
      <x v="146"/>
    </i>
    <i r="1">
      <x v="150"/>
    </i>
    <i r="1">
      <x v="152"/>
    </i>
    <i r="1">
      <x v="154"/>
    </i>
    <i r="1">
      <x v="161"/>
    </i>
    <i r="1">
      <x v="162"/>
    </i>
    <i r="1">
      <x v="167"/>
    </i>
    <i r="1">
      <x v="178"/>
    </i>
    <i r="1">
      <x v="192"/>
    </i>
    <i r="1">
      <x v="213"/>
    </i>
    <i r="1">
      <x v="215"/>
    </i>
    <i r="1">
      <x v="216"/>
    </i>
    <i r="1">
      <x v="231"/>
    </i>
    <i r="1">
      <x v="233"/>
    </i>
    <i r="1">
      <x v="237"/>
    </i>
    <i r="1">
      <x v="240"/>
    </i>
    <i r="1">
      <x v="245"/>
    </i>
    <i r="1">
      <x v="252"/>
    </i>
    <i r="1">
      <x v="265"/>
    </i>
    <i r="1">
      <x v="285"/>
    </i>
    <i r="1">
      <x v="286"/>
    </i>
    <i r="1">
      <x v="297"/>
    </i>
    <i r="1">
      <x v="298"/>
    </i>
    <i r="1">
      <x v="308"/>
    </i>
    <i r="1">
      <x v="313"/>
    </i>
    <i r="1">
      <x v="320"/>
    </i>
    <i r="1">
      <x v="324"/>
    </i>
    <i r="1">
      <x v="327"/>
    </i>
    <i r="1">
      <x v="330"/>
    </i>
    <i r="1">
      <x v="331"/>
    </i>
    <i r="1">
      <x v="334"/>
    </i>
    <i r="1">
      <x v="348"/>
    </i>
    <i r="1">
      <x v="363"/>
    </i>
    <i r="1">
      <x v="378"/>
    </i>
    <i r="1">
      <x v="381"/>
    </i>
    <i r="1">
      <x v="386"/>
    </i>
    <i r="1">
      <x v="387"/>
    </i>
    <i r="1">
      <x v="390"/>
    </i>
    <i r="1">
      <x v="398"/>
    </i>
    <i r="1">
      <x v="409"/>
    </i>
    <i r="1">
      <x v="424"/>
    </i>
    <i>
      <x v="6"/>
    </i>
    <i r="1">
      <x v="5"/>
    </i>
    <i r="1">
      <x v="9"/>
    </i>
    <i r="1">
      <x v="10"/>
    </i>
    <i r="1">
      <x v="12"/>
    </i>
    <i r="1">
      <x v="13"/>
    </i>
    <i r="1">
      <x v="20"/>
    </i>
    <i r="1">
      <x v="26"/>
    </i>
    <i r="1">
      <x v="37"/>
    </i>
    <i r="1">
      <x v="39"/>
    </i>
    <i r="1">
      <x v="40"/>
    </i>
    <i r="1">
      <x v="93"/>
    </i>
    <i r="1">
      <x v="94"/>
    </i>
    <i r="1">
      <x v="95"/>
    </i>
    <i r="1">
      <x v="99"/>
    </i>
    <i r="1">
      <x v="100"/>
    </i>
    <i r="1">
      <x v="126"/>
    </i>
    <i r="1">
      <x v="127"/>
    </i>
    <i r="1">
      <x v="151"/>
    </i>
    <i r="1">
      <x v="156"/>
    </i>
    <i r="1">
      <x v="157"/>
    </i>
    <i r="1">
      <x v="158"/>
    </i>
    <i r="1">
      <x v="160"/>
    </i>
    <i r="1">
      <x v="165"/>
    </i>
    <i r="1">
      <x v="171"/>
    </i>
    <i r="1">
      <x v="174"/>
    </i>
    <i r="1">
      <x v="194"/>
    </i>
    <i r="1">
      <x v="195"/>
    </i>
    <i r="1">
      <x v="198"/>
    </i>
    <i r="1">
      <x v="203"/>
    </i>
    <i r="1">
      <x v="207"/>
    </i>
    <i r="1">
      <x v="208"/>
    </i>
    <i r="1">
      <x v="217"/>
    </i>
    <i r="1">
      <x v="223"/>
    </i>
    <i r="1">
      <x v="238"/>
    </i>
    <i r="1">
      <x v="243"/>
    </i>
    <i r="1">
      <x v="249"/>
    </i>
    <i r="1">
      <x v="255"/>
    </i>
    <i r="1">
      <x v="272"/>
    </i>
    <i r="1">
      <x v="275"/>
    </i>
    <i r="1">
      <x v="282"/>
    </i>
    <i r="1">
      <x v="287"/>
    </i>
    <i r="1">
      <x v="289"/>
    </i>
    <i r="1">
      <x v="322"/>
    </i>
    <i r="1">
      <x v="323"/>
    </i>
    <i r="1">
      <x v="328"/>
    </i>
    <i r="1">
      <x v="351"/>
    </i>
    <i r="1">
      <x v="354"/>
    </i>
    <i r="1">
      <x v="358"/>
    </i>
    <i r="1">
      <x v="362"/>
    </i>
    <i r="1">
      <x v="364"/>
    </i>
    <i r="1">
      <x v="376"/>
    </i>
    <i r="1">
      <x v="377"/>
    </i>
    <i r="1">
      <x v="391"/>
    </i>
    <i r="1">
      <x v="399"/>
    </i>
    <i r="1">
      <x v="404"/>
    </i>
    <i r="1">
      <x v="413"/>
    </i>
    <i r="1">
      <x v="420"/>
    </i>
    <i r="1">
      <x v="423"/>
    </i>
    <i r="1">
      <x v="425"/>
    </i>
    <i>
      <x v="7"/>
    </i>
    <i r="1">
      <x/>
    </i>
    <i r="1">
      <x v="21"/>
    </i>
    <i r="1">
      <x v="36"/>
    </i>
    <i r="1">
      <x v="41"/>
    </i>
    <i r="1">
      <x v="56"/>
    </i>
    <i r="1">
      <x v="70"/>
    </i>
    <i r="1">
      <x v="106"/>
    </i>
    <i r="1">
      <x v="128"/>
    </i>
    <i r="1">
      <x v="133"/>
    </i>
    <i r="1">
      <x v="153"/>
    </i>
    <i r="1">
      <x v="163"/>
    </i>
    <i r="1">
      <x v="205"/>
    </i>
    <i r="1">
      <x v="209"/>
    </i>
    <i r="1">
      <x v="247"/>
    </i>
    <i r="1">
      <x v="263"/>
    </i>
    <i r="1">
      <x v="268"/>
    </i>
    <i r="1">
      <x v="281"/>
    </i>
    <i r="1">
      <x v="288"/>
    </i>
    <i r="1">
      <x v="315"/>
    </i>
    <i r="1">
      <x v="321"/>
    </i>
    <i r="1">
      <x v="338"/>
    </i>
    <i r="1">
      <x v="339"/>
    </i>
    <i r="1">
      <x v="396"/>
    </i>
    <i r="1">
      <x v="412"/>
    </i>
    <i>
      <x v="8"/>
    </i>
    <i r="1">
      <x v="18"/>
    </i>
    <i r="1">
      <x v="30"/>
    </i>
    <i r="1">
      <x v="60"/>
    </i>
    <i r="1">
      <x v="65"/>
    </i>
    <i r="1">
      <x v="66"/>
    </i>
    <i r="1">
      <x v="117"/>
    </i>
    <i r="1">
      <x v="136"/>
    </i>
    <i r="1">
      <x v="137"/>
    </i>
    <i r="1">
      <x v="140"/>
    </i>
    <i r="1">
      <x v="148"/>
    </i>
    <i r="1">
      <x v="164"/>
    </i>
    <i r="1">
      <x v="168"/>
    </i>
    <i r="1">
      <x v="185"/>
    </i>
    <i r="1">
      <x v="186"/>
    </i>
    <i r="1">
      <x v="200"/>
    </i>
    <i r="1">
      <x v="211"/>
    </i>
    <i r="1">
      <x v="222"/>
    </i>
    <i r="1">
      <x v="250"/>
    </i>
    <i r="1">
      <x v="251"/>
    </i>
    <i r="1">
      <x v="291"/>
    </i>
    <i r="1">
      <x v="342"/>
    </i>
    <i r="1">
      <x v="346"/>
    </i>
    <i r="1">
      <x v="382"/>
    </i>
    <i r="1">
      <x v="397"/>
    </i>
    <i r="1">
      <x v="401"/>
    </i>
    <i r="1">
      <x v="414"/>
    </i>
    <i>
      <x v="9"/>
    </i>
    <i r="1">
      <x v="98"/>
    </i>
    <i r="1">
      <x v="166"/>
    </i>
    <i r="1">
      <x v="246"/>
    </i>
    <i r="1">
      <x v="360"/>
    </i>
    <i r="1">
      <x v="402"/>
    </i>
    <i>
      <x v="10"/>
    </i>
    <i r="1">
      <x v="14"/>
    </i>
    <i r="1">
      <x v="15"/>
    </i>
    <i r="1">
      <x v="42"/>
    </i>
    <i r="1">
      <x v="83"/>
    </i>
    <i r="1">
      <x v="85"/>
    </i>
    <i r="1">
      <x v="104"/>
    </i>
    <i r="1">
      <x v="123"/>
    </i>
    <i r="1">
      <x v="129"/>
    </i>
    <i r="1">
      <x v="131"/>
    </i>
    <i r="1">
      <x v="139"/>
    </i>
    <i r="1">
      <x v="143"/>
    </i>
    <i r="1">
      <x v="145"/>
    </i>
    <i r="1">
      <x v="155"/>
    </i>
    <i r="1">
      <x v="241"/>
    </i>
    <i r="1">
      <x v="280"/>
    </i>
    <i r="1">
      <x v="299"/>
    </i>
    <i r="1">
      <x v="302"/>
    </i>
    <i r="1">
      <x v="314"/>
    </i>
    <i r="1">
      <x v="316"/>
    </i>
    <i r="1">
      <x v="336"/>
    </i>
    <i r="1">
      <x v="345"/>
    </i>
    <i r="1">
      <x v="349"/>
    </i>
    <i r="1">
      <x v="405"/>
    </i>
    <i r="1">
      <x v="418"/>
    </i>
    <i>
      <x v="11"/>
    </i>
    <i r="1">
      <x v="430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Sum of EBIT" fld="10" baseField="0" baseItem="3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67FE-5744-4473-95EE-E5872D0D338A}">
  <dimension ref="A3:M442"/>
  <sheetViews>
    <sheetView topLeftCell="D1" workbookViewId="0">
      <selection activeCell="M3" sqref="M3:M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5" width="6.109375" bestFit="1" customWidth="1"/>
    <col min="6" max="6" width="10.77734375" bestFit="1" customWidth="1"/>
  </cols>
  <sheetData>
    <row r="3" spans="1:13" x14ac:dyDescent="0.3">
      <c r="A3" s="3" t="s">
        <v>575</v>
      </c>
      <c r="M3" s="4" t="s">
        <v>600</v>
      </c>
    </row>
    <row r="4" spans="1:13" x14ac:dyDescent="0.3">
      <c r="A4" s="4" t="s">
        <v>600</v>
      </c>
      <c r="M4" s="4" t="s">
        <v>599</v>
      </c>
    </row>
    <row r="5" spans="1:13" x14ac:dyDescent="0.3">
      <c r="A5" s="4" t="s">
        <v>599</v>
      </c>
      <c r="D5" s="4" t="s">
        <v>600</v>
      </c>
      <c r="M5" s="4" t="s">
        <v>601</v>
      </c>
    </row>
    <row r="6" spans="1:13" x14ac:dyDescent="0.3">
      <c r="A6" s="4" t="s">
        <v>601</v>
      </c>
      <c r="D6" s="4" t="s">
        <v>599</v>
      </c>
    </row>
    <row r="7" spans="1:13" x14ac:dyDescent="0.3">
      <c r="A7" s="4" t="s">
        <v>576</v>
      </c>
      <c r="D7" s="4" t="s">
        <v>601</v>
      </c>
    </row>
    <row r="10" spans="1:13" x14ac:dyDescent="0.3">
      <c r="B10" s="3" t="s">
        <v>602</v>
      </c>
    </row>
    <row r="11" spans="1:13" x14ac:dyDescent="0.3">
      <c r="A11" s="3" t="s">
        <v>575</v>
      </c>
      <c r="B11" t="s">
        <v>11</v>
      </c>
      <c r="C11" t="s">
        <v>14</v>
      </c>
      <c r="D11" t="s">
        <v>15</v>
      </c>
      <c r="E11" t="s">
        <v>16</v>
      </c>
      <c r="F11" t="s">
        <v>576</v>
      </c>
      <c r="I11" s="51" t="s">
        <v>11</v>
      </c>
      <c r="J11" s="51" t="s">
        <v>14</v>
      </c>
      <c r="K11" s="51" t="s">
        <v>15</v>
      </c>
      <c r="L11" s="51" t="s">
        <v>16</v>
      </c>
    </row>
    <row r="12" spans="1:13" x14ac:dyDescent="0.3">
      <c r="A12" s="4" t="s">
        <v>393</v>
      </c>
      <c r="H12" s="4" t="s">
        <v>393</v>
      </c>
    </row>
    <row r="13" spans="1:13" x14ac:dyDescent="0.3">
      <c r="A13" s="4" t="s">
        <v>371</v>
      </c>
      <c r="H13" s="4" t="s">
        <v>371</v>
      </c>
    </row>
    <row r="14" spans="1:13" x14ac:dyDescent="0.3">
      <c r="A14" s="4" t="s">
        <v>414</v>
      </c>
      <c r="H14" s="4" t="s">
        <v>414</v>
      </c>
    </row>
    <row r="15" spans="1:13" x14ac:dyDescent="0.3">
      <c r="A15" s="4" t="s">
        <v>10</v>
      </c>
      <c r="H15" s="4" t="s">
        <v>10</v>
      </c>
    </row>
    <row r="16" spans="1:13" x14ac:dyDescent="0.3">
      <c r="A16" s="4" t="s">
        <v>17</v>
      </c>
      <c r="H16" s="4" t="s">
        <v>17</v>
      </c>
    </row>
    <row r="17" spans="1:8" x14ac:dyDescent="0.3">
      <c r="A17" s="4" t="s">
        <v>20</v>
      </c>
      <c r="H17" s="4" t="s">
        <v>20</v>
      </c>
    </row>
    <row r="18" spans="1:8" x14ac:dyDescent="0.3">
      <c r="A18" s="4" t="s">
        <v>23</v>
      </c>
      <c r="H18" s="4" t="s">
        <v>23</v>
      </c>
    </row>
    <row r="19" spans="1:8" x14ac:dyDescent="0.3">
      <c r="A19" s="4" t="s">
        <v>26</v>
      </c>
      <c r="H19" s="4" t="s">
        <v>26</v>
      </c>
    </row>
    <row r="20" spans="1:8" x14ac:dyDescent="0.3">
      <c r="A20" s="4" t="s">
        <v>28</v>
      </c>
      <c r="H20" s="4" t="s">
        <v>28</v>
      </c>
    </row>
    <row r="21" spans="1:8" x14ac:dyDescent="0.3">
      <c r="A21" s="4" t="s">
        <v>30</v>
      </c>
      <c r="H21" s="4" t="s">
        <v>30</v>
      </c>
    </row>
    <row r="22" spans="1:8" x14ac:dyDescent="0.3">
      <c r="A22" s="4" t="s">
        <v>32</v>
      </c>
      <c r="H22" s="4" t="s">
        <v>32</v>
      </c>
    </row>
    <row r="23" spans="1:8" x14ac:dyDescent="0.3">
      <c r="A23" s="4" t="s">
        <v>34</v>
      </c>
      <c r="H23" s="4" t="s">
        <v>34</v>
      </c>
    </row>
    <row r="24" spans="1:8" x14ac:dyDescent="0.3">
      <c r="A24" s="4" t="s">
        <v>37</v>
      </c>
      <c r="H24" s="4" t="s">
        <v>37</v>
      </c>
    </row>
    <row r="25" spans="1:8" x14ac:dyDescent="0.3">
      <c r="A25" s="4" t="s">
        <v>39</v>
      </c>
      <c r="H25" s="4" t="s">
        <v>39</v>
      </c>
    </row>
    <row r="26" spans="1:8" x14ac:dyDescent="0.3">
      <c r="A26" s="4" t="s">
        <v>40</v>
      </c>
      <c r="H26" s="4" t="s">
        <v>40</v>
      </c>
    </row>
    <row r="27" spans="1:8" x14ac:dyDescent="0.3">
      <c r="A27" s="4" t="s">
        <v>43</v>
      </c>
      <c r="H27" s="4" t="s">
        <v>43</v>
      </c>
    </row>
    <row r="28" spans="1:8" x14ac:dyDescent="0.3">
      <c r="A28" s="4" t="s">
        <v>45</v>
      </c>
      <c r="H28" s="4" t="s">
        <v>45</v>
      </c>
    </row>
    <row r="29" spans="1:8" x14ac:dyDescent="0.3">
      <c r="A29" s="4" t="s">
        <v>48</v>
      </c>
      <c r="H29" s="4" t="s">
        <v>48</v>
      </c>
    </row>
    <row r="30" spans="1:8" x14ac:dyDescent="0.3">
      <c r="A30" s="4" t="s">
        <v>50</v>
      </c>
      <c r="H30" s="4" t="s">
        <v>50</v>
      </c>
    </row>
    <row r="31" spans="1:8" x14ac:dyDescent="0.3">
      <c r="A31" s="4" t="s">
        <v>53</v>
      </c>
      <c r="H31" s="4" t="s">
        <v>53</v>
      </c>
    </row>
    <row r="32" spans="1:8" x14ac:dyDescent="0.3">
      <c r="A32" s="4" t="s">
        <v>55</v>
      </c>
      <c r="H32" s="4" t="s">
        <v>55</v>
      </c>
    </row>
    <row r="33" spans="1:8" x14ac:dyDescent="0.3">
      <c r="A33" s="4" t="s">
        <v>57</v>
      </c>
      <c r="H33" s="4" t="s">
        <v>57</v>
      </c>
    </row>
    <row r="34" spans="1:8" x14ac:dyDescent="0.3">
      <c r="A34" s="4" t="s">
        <v>60</v>
      </c>
      <c r="H34" s="4" t="s">
        <v>60</v>
      </c>
    </row>
    <row r="35" spans="1:8" x14ac:dyDescent="0.3">
      <c r="A35" s="4" t="s">
        <v>61</v>
      </c>
      <c r="H35" s="4" t="s">
        <v>61</v>
      </c>
    </row>
    <row r="36" spans="1:8" x14ac:dyDescent="0.3">
      <c r="A36" s="4" t="s">
        <v>62</v>
      </c>
      <c r="H36" s="4" t="s">
        <v>62</v>
      </c>
    </row>
    <row r="37" spans="1:8" x14ac:dyDescent="0.3">
      <c r="A37" s="4" t="s">
        <v>64</v>
      </c>
      <c r="H37" s="4" t="s">
        <v>64</v>
      </c>
    </row>
    <row r="38" spans="1:8" x14ac:dyDescent="0.3">
      <c r="A38" s="4" t="s">
        <v>66</v>
      </c>
      <c r="H38" s="4" t="s">
        <v>66</v>
      </c>
    </row>
    <row r="39" spans="1:8" x14ac:dyDescent="0.3">
      <c r="A39" s="4" t="s">
        <v>68</v>
      </c>
      <c r="H39" s="4" t="s">
        <v>68</v>
      </c>
    </row>
    <row r="40" spans="1:8" x14ac:dyDescent="0.3">
      <c r="A40" s="4" t="s">
        <v>70</v>
      </c>
      <c r="H40" s="4" t="s">
        <v>70</v>
      </c>
    </row>
    <row r="41" spans="1:8" x14ac:dyDescent="0.3">
      <c r="A41" s="4" t="s">
        <v>71</v>
      </c>
      <c r="H41" s="4" t="s">
        <v>71</v>
      </c>
    </row>
    <row r="42" spans="1:8" x14ac:dyDescent="0.3">
      <c r="A42" s="4" t="s">
        <v>73</v>
      </c>
      <c r="H42" s="4" t="s">
        <v>73</v>
      </c>
    </row>
    <row r="43" spans="1:8" x14ac:dyDescent="0.3">
      <c r="A43" s="4" t="s">
        <v>75</v>
      </c>
      <c r="H43" s="4" t="s">
        <v>75</v>
      </c>
    </row>
    <row r="44" spans="1:8" x14ac:dyDescent="0.3">
      <c r="A44" s="4" t="s">
        <v>77</v>
      </c>
      <c r="H44" s="4" t="s">
        <v>77</v>
      </c>
    </row>
    <row r="45" spans="1:8" x14ac:dyDescent="0.3">
      <c r="A45" s="4" t="s">
        <v>79</v>
      </c>
      <c r="H45" s="4" t="s">
        <v>79</v>
      </c>
    </row>
    <row r="46" spans="1:8" x14ac:dyDescent="0.3">
      <c r="A46" s="4" t="s">
        <v>81</v>
      </c>
      <c r="H46" s="4" t="s">
        <v>81</v>
      </c>
    </row>
    <row r="47" spans="1:8" x14ac:dyDescent="0.3">
      <c r="A47" s="4" t="s">
        <v>84</v>
      </c>
      <c r="H47" s="4" t="s">
        <v>84</v>
      </c>
    </row>
    <row r="48" spans="1:8" x14ac:dyDescent="0.3">
      <c r="A48" s="4" t="s">
        <v>85</v>
      </c>
      <c r="H48" s="4" t="s">
        <v>85</v>
      </c>
    </row>
    <row r="49" spans="1:8" x14ac:dyDescent="0.3">
      <c r="A49" s="4" t="s">
        <v>87</v>
      </c>
      <c r="H49" s="4" t="s">
        <v>87</v>
      </c>
    </row>
    <row r="50" spans="1:8" x14ac:dyDescent="0.3">
      <c r="A50" s="4" t="s">
        <v>89</v>
      </c>
      <c r="H50" s="4" t="s">
        <v>89</v>
      </c>
    </row>
    <row r="51" spans="1:8" x14ac:dyDescent="0.3">
      <c r="A51" s="4" t="s">
        <v>91</v>
      </c>
      <c r="H51" s="4" t="s">
        <v>91</v>
      </c>
    </row>
    <row r="52" spans="1:8" x14ac:dyDescent="0.3">
      <c r="A52" s="4" t="s">
        <v>93</v>
      </c>
      <c r="H52" s="4" t="s">
        <v>93</v>
      </c>
    </row>
    <row r="53" spans="1:8" x14ac:dyDescent="0.3">
      <c r="A53" s="4" t="s">
        <v>94</v>
      </c>
      <c r="H53" s="4" t="s">
        <v>94</v>
      </c>
    </row>
    <row r="54" spans="1:8" x14ac:dyDescent="0.3">
      <c r="A54" s="4" t="s">
        <v>96</v>
      </c>
      <c r="H54" s="4" t="s">
        <v>96</v>
      </c>
    </row>
    <row r="55" spans="1:8" x14ac:dyDescent="0.3">
      <c r="A55" s="4" t="s">
        <v>98</v>
      </c>
      <c r="H55" s="4" t="s">
        <v>98</v>
      </c>
    </row>
    <row r="56" spans="1:8" x14ac:dyDescent="0.3">
      <c r="A56" s="4" t="s">
        <v>100</v>
      </c>
      <c r="H56" s="4" t="s">
        <v>100</v>
      </c>
    </row>
    <row r="57" spans="1:8" x14ac:dyDescent="0.3">
      <c r="A57" s="4" t="s">
        <v>101</v>
      </c>
      <c r="H57" s="4" t="s">
        <v>101</v>
      </c>
    </row>
    <row r="58" spans="1:8" x14ac:dyDescent="0.3">
      <c r="A58" s="4" t="s">
        <v>102</v>
      </c>
      <c r="H58" s="4" t="s">
        <v>102</v>
      </c>
    </row>
    <row r="59" spans="1:8" x14ac:dyDescent="0.3">
      <c r="A59" s="4" t="s">
        <v>103</v>
      </c>
      <c r="H59" s="4" t="s">
        <v>103</v>
      </c>
    </row>
    <row r="60" spans="1:8" x14ac:dyDescent="0.3">
      <c r="A60" s="4" t="s">
        <v>105</v>
      </c>
      <c r="H60" s="4" t="s">
        <v>105</v>
      </c>
    </row>
    <row r="61" spans="1:8" x14ac:dyDescent="0.3">
      <c r="A61" s="4" t="s">
        <v>106</v>
      </c>
      <c r="H61" s="4" t="s">
        <v>106</v>
      </c>
    </row>
    <row r="62" spans="1:8" x14ac:dyDescent="0.3">
      <c r="A62" s="4" t="s">
        <v>107</v>
      </c>
      <c r="H62" s="4" t="s">
        <v>107</v>
      </c>
    </row>
    <row r="63" spans="1:8" x14ac:dyDescent="0.3">
      <c r="A63" s="4" t="s">
        <v>108</v>
      </c>
      <c r="H63" s="4" t="s">
        <v>108</v>
      </c>
    </row>
    <row r="64" spans="1:8" x14ac:dyDescent="0.3">
      <c r="A64" s="4" t="s">
        <v>110</v>
      </c>
      <c r="H64" s="4" t="s">
        <v>110</v>
      </c>
    </row>
    <row r="65" spans="1:8" x14ac:dyDescent="0.3">
      <c r="A65" s="4" t="s">
        <v>111</v>
      </c>
      <c r="H65" s="4" t="s">
        <v>111</v>
      </c>
    </row>
    <row r="66" spans="1:8" x14ac:dyDescent="0.3">
      <c r="A66" s="4" t="s">
        <v>112</v>
      </c>
      <c r="H66" s="4" t="s">
        <v>112</v>
      </c>
    </row>
    <row r="67" spans="1:8" x14ac:dyDescent="0.3">
      <c r="A67" s="4" t="s">
        <v>114</v>
      </c>
      <c r="H67" s="4" t="s">
        <v>114</v>
      </c>
    </row>
    <row r="68" spans="1:8" x14ac:dyDescent="0.3">
      <c r="A68" s="4" t="s">
        <v>115</v>
      </c>
      <c r="H68" s="4" t="s">
        <v>115</v>
      </c>
    </row>
    <row r="69" spans="1:8" x14ac:dyDescent="0.3">
      <c r="A69" s="4" t="s">
        <v>117</v>
      </c>
      <c r="H69" s="4" t="s">
        <v>117</v>
      </c>
    </row>
    <row r="70" spans="1:8" x14ac:dyDescent="0.3">
      <c r="A70" s="4" t="s">
        <v>118</v>
      </c>
      <c r="H70" s="4" t="s">
        <v>118</v>
      </c>
    </row>
    <row r="71" spans="1:8" x14ac:dyDescent="0.3">
      <c r="A71" s="4" t="s">
        <v>119</v>
      </c>
      <c r="H71" s="4" t="s">
        <v>119</v>
      </c>
    </row>
    <row r="72" spans="1:8" x14ac:dyDescent="0.3">
      <c r="A72" s="4" t="s">
        <v>121</v>
      </c>
      <c r="H72" s="4" t="s">
        <v>121</v>
      </c>
    </row>
    <row r="73" spans="1:8" x14ac:dyDescent="0.3">
      <c r="A73" s="4" t="s">
        <v>122</v>
      </c>
      <c r="H73" s="4" t="s">
        <v>122</v>
      </c>
    </row>
    <row r="74" spans="1:8" x14ac:dyDescent="0.3">
      <c r="A74" s="4" t="s">
        <v>124</v>
      </c>
      <c r="H74" s="4" t="s">
        <v>124</v>
      </c>
    </row>
    <row r="75" spans="1:8" x14ac:dyDescent="0.3">
      <c r="A75" s="4" t="s">
        <v>125</v>
      </c>
      <c r="H75" s="4" t="s">
        <v>125</v>
      </c>
    </row>
    <row r="76" spans="1:8" x14ac:dyDescent="0.3">
      <c r="A76" s="4" t="s">
        <v>127</v>
      </c>
      <c r="H76" s="4" t="s">
        <v>127</v>
      </c>
    </row>
    <row r="77" spans="1:8" x14ac:dyDescent="0.3">
      <c r="A77" s="4" t="s">
        <v>128</v>
      </c>
      <c r="H77" s="4" t="s">
        <v>128</v>
      </c>
    </row>
    <row r="78" spans="1:8" x14ac:dyDescent="0.3">
      <c r="A78" s="4" t="s">
        <v>130</v>
      </c>
      <c r="H78" s="4" t="s">
        <v>130</v>
      </c>
    </row>
    <row r="79" spans="1:8" x14ac:dyDescent="0.3">
      <c r="A79" s="4" t="s">
        <v>131</v>
      </c>
      <c r="H79" s="4" t="s">
        <v>131</v>
      </c>
    </row>
    <row r="80" spans="1:8" x14ac:dyDescent="0.3">
      <c r="A80" s="4" t="s">
        <v>133</v>
      </c>
      <c r="H80" s="4" t="s">
        <v>133</v>
      </c>
    </row>
    <row r="81" spans="1:8" x14ac:dyDescent="0.3">
      <c r="A81" s="4" t="s">
        <v>134</v>
      </c>
      <c r="H81" s="4" t="s">
        <v>134</v>
      </c>
    </row>
    <row r="82" spans="1:8" x14ac:dyDescent="0.3">
      <c r="A82" s="4" t="s">
        <v>136</v>
      </c>
      <c r="H82" s="4" t="s">
        <v>136</v>
      </c>
    </row>
    <row r="83" spans="1:8" x14ac:dyDescent="0.3">
      <c r="A83" s="4" t="s">
        <v>138</v>
      </c>
      <c r="H83" s="4" t="s">
        <v>138</v>
      </c>
    </row>
    <row r="84" spans="1:8" x14ac:dyDescent="0.3">
      <c r="A84" s="4" t="s">
        <v>140</v>
      </c>
      <c r="H84" s="4" t="s">
        <v>140</v>
      </c>
    </row>
    <row r="85" spans="1:8" x14ac:dyDescent="0.3">
      <c r="A85" s="4" t="s">
        <v>142</v>
      </c>
      <c r="H85" s="4" t="s">
        <v>142</v>
      </c>
    </row>
    <row r="86" spans="1:8" x14ac:dyDescent="0.3">
      <c r="A86" s="4" t="s">
        <v>144</v>
      </c>
      <c r="H86" s="4" t="s">
        <v>144</v>
      </c>
    </row>
    <row r="87" spans="1:8" x14ac:dyDescent="0.3">
      <c r="A87" s="4" t="s">
        <v>146</v>
      </c>
      <c r="H87" s="4" t="s">
        <v>146</v>
      </c>
    </row>
    <row r="88" spans="1:8" x14ac:dyDescent="0.3">
      <c r="A88" s="4" t="s">
        <v>148</v>
      </c>
      <c r="H88" s="4" t="s">
        <v>148</v>
      </c>
    </row>
    <row r="89" spans="1:8" x14ac:dyDescent="0.3">
      <c r="A89" s="4" t="s">
        <v>149</v>
      </c>
      <c r="H89" s="4" t="s">
        <v>149</v>
      </c>
    </row>
    <row r="90" spans="1:8" x14ac:dyDescent="0.3">
      <c r="A90" s="4" t="s">
        <v>150</v>
      </c>
      <c r="H90" s="4" t="s">
        <v>150</v>
      </c>
    </row>
    <row r="91" spans="1:8" x14ac:dyDescent="0.3">
      <c r="A91" s="4" t="s">
        <v>151</v>
      </c>
      <c r="H91" s="4" t="s">
        <v>151</v>
      </c>
    </row>
    <row r="92" spans="1:8" x14ac:dyDescent="0.3">
      <c r="A92" s="4" t="s">
        <v>152</v>
      </c>
      <c r="H92" s="4" t="s">
        <v>152</v>
      </c>
    </row>
    <row r="93" spans="1:8" x14ac:dyDescent="0.3">
      <c r="A93" s="4" t="s">
        <v>153</v>
      </c>
      <c r="H93" s="4" t="s">
        <v>153</v>
      </c>
    </row>
    <row r="94" spans="1:8" x14ac:dyDescent="0.3">
      <c r="A94" s="4" t="s">
        <v>155</v>
      </c>
      <c r="H94" s="4" t="s">
        <v>155</v>
      </c>
    </row>
    <row r="95" spans="1:8" x14ac:dyDescent="0.3">
      <c r="A95" s="4" t="s">
        <v>157</v>
      </c>
      <c r="H95" s="4" t="s">
        <v>157</v>
      </c>
    </row>
    <row r="96" spans="1:8" x14ac:dyDescent="0.3">
      <c r="A96" s="4" t="s">
        <v>158</v>
      </c>
      <c r="H96" s="4" t="s">
        <v>158</v>
      </c>
    </row>
    <row r="97" spans="1:8" x14ac:dyDescent="0.3">
      <c r="A97" s="4" t="s">
        <v>159</v>
      </c>
      <c r="H97" s="4" t="s">
        <v>159</v>
      </c>
    </row>
    <row r="98" spans="1:8" x14ac:dyDescent="0.3">
      <c r="A98" s="4" t="s">
        <v>160</v>
      </c>
      <c r="H98" s="4" t="s">
        <v>160</v>
      </c>
    </row>
    <row r="99" spans="1:8" x14ac:dyDescent="0.3">
      <c r="A99" s="4" t="s">
        <v>161</v>
      </c>
      <c r="H99" s="4" t="s">
        <v>161</v>
      </c>
    </row>
    <row r="100" spans="1:8" x14ac:dyDescent="0.3">
      <c r="A100" s="4" t="s">
        <v>162</v>
      </c>
      <c r="H100" s="4" t="s">
        <v>162</v>
      </c>
    </row>
    <row r="101" spans="1:8" x14ac:dyDescent="0.3">
      <c r="A101" s="4" t="s">
        <v>164</v>
      </c>
      <c r="H101" s="4" t="s">
        <v>164</v>
      </c>
    </row>
    <row r="102" spans="1:8" x14ac:dyDescent="0.3">
      <c r="A102" s="4" t="s">
        <v>166</v>
      </c>
      <c r="H102" s="4" t="s">
        <v>166</v>
      </c>
    </row>
    <row r="103" spans="1:8" x14ac:dyDescent="0.3">
      <c r="A103" s="4" t="s">
        <v>168</v>
      </c>
      <c r="H103" s="4" t="s">
        <v>168</v>
      </c>
    </row>
    <row r="104" spans="1:8" x14ac:dyDescent="0.3">
      <c r="A104" s="4" t="s">
        <v>170</v>
      </c>
      <c r="H104" s="4" t="s">
        <v>170</v>
      </c>
    </row>
    <row r="105" spans="1:8" x14ac:dyDescent="0.3">
      <c r="A105" s="4" t="s">
        <v>171</v>
      </c>
      <c r="H105" s="4" t="s">
        <v>171</v>
      </c>
    </row>
    <row r="106" spans="1:8" x14ac:dyDescent="0.3">
      <c r="A106" s="4" t="s">
        <v>172</v>
      </c>
      <c r="H106" s="4" t="s">
        <v>172</v>
      </c>
    </row>
    <row r="107" spans="1:8" x14ac:dyDescent="0.3">
      <c r="A107" s="4" t="s">
        <v>174</v>
      </c>
      <c r="H107" s="4" t="s">
        <v>174</v>
      </c>
    </row>
    <row r="108" spans="1:8" x14ac:dyDescent="0.3">
      <c r="A108" s="4" t="s">
        <v>176</v>
      </c>
      <c r="H108" s="4" t="s">
        <v>176</v>
      </c>
    </row>
    <row r="109" spans="1:8" x14ac:dyDescent="0.3">
      <c r="A109" s="4" t="s">
        <v>178</v>
      </c>
      <c r="H109" s="4" t="s">
        <v>178</v>
      </c>
    </row>
    <row r="110" spans="1:8" x14ac:dyDescent="0.3">
      <c r="A110" s="4" t="s">
        <v>180</v>
      </c>
      <c r="H110" s="4" t="s">
        <v>180</v>
      </c>
    </row>
    <row r="111" spans="1:8" x14ac:dyDescent="0.3">
      <c r="A111" s="4" t="s">
        <v>183</v>
      </c>
      <c r="H111" s="4" t="s">
        <v>183</v>
      </c>
    </row>
    <row r="112" spans="1:8" x14ac:dyDescent="0.3">
      <c r="A112" s="4" t="s">
        <v>184</v>
      </c>
      <c r="H112" s="4" t="s">
        <v>184</v>
      </c>
    </row>
    <row r="113" spans="1:8" x14ac:dyDescent="0.3">
      <c r="A113" s="4" t="s">
        <v>185</v>
      </c>
      <c r="H113" s="4" t="s">
        <v>185</v>
      </c>
    </row>
    <row r="114" spans="1:8" x14ac:dyDescent="0.3">
      <c r="A114" s="4" t="s">
        <v>187</v>
      </c>
      <c r="H114" s="4" t="s">
        <v>187</v>
      </c>
    </row>
    <row r="115" spans="1:8" x14ac:dyDescent="0.3">
      <c r="A115" s="4" t="s">
        <v>188</v>
      </c>
      <c r="H115" s="4" t="s">
        <v>188</v>
      </c>
    </row>
    <row r="116" spans="1:8" x14ac:dyDescent="0.3">
      <c r="A116" s="4" t="s">
        <v>189</v>
      </c>
      <c r="H116" s="4" t="s">
        <v>189</v>
      </c>
    </row>
    <row r="117" spans="1:8" x14ac:dyDescent="0.3">
      <c r="A117" s="4" t="s">
        <v>190</v>
      </c>
      <c r="H117" s="4" t="s">
        <v>190</v>
      </c>
    </row>
    <row r="118" spans="1:8" x14ac:dyDescent="0.3">
      <c r="A118" s="4" t="s">
        <v>191</v>
      </c>
      <c r="H118" s="4" t="s">
        <v>191</v>
      </c>
    </row>
    <row r="119" spans="1:8" x14ac:dyDescent="0.3">
      <c r="A119" s="4" t="s">
        <v>193</v>
      </c>
      <c r="H119" s="4" t="s">
        <v>193</v>
      </c>
    </row>
    <row r="120" spans="1:8" x14ac:dyDescent="0.3">
      <c r="A120" s="4" t="s">
        <v>194</v>
      </c>
      <c r="H120" s="4" t="s">
        <v>194</v>
      </c>
    </row>
    <row r="121" spans="1:8" x14ac:dyDescent="0.3">
      <c r="A121" s="4" t="s">
        <v>195</v>
      </c>
      <c r="H121" s="4" t="s">
        <v>195</v>
      </c>
    </row>
    <row r="122" spans="1:8" x14ac:dyDescent="0.3">
      <c r="A122" s="4" t="s">
        <v>197</v>
      </c>
      <c r="H122" s="4" t="s">
        <v>197</v>
      </c>
    </row>
    <row r="123" spans="1:8" x14ac:dyDescent="0.3">
      <c r="A123" s="4" t="s">
        <v>199</v>
      </c>
      <c r="H123" s="4" t="s">
        <v>199</v>
      </c>
    </row>
    <row r="124" spans="1:8" x14ac:dyDescent="0.3">
      <c r="A124" s="4" t="s">
        <v>201</v>
      </c>
      <c r="H124" s="4" t="s">
        <v>201</v>
      </c>
    </row>
    <row r="125" spans="1:8" x14ac:dyDescent="0.3">
      <c r="A125" s="4" t="s">
        <v>202</v>
      </c>
      <c r="H125" s="4" t="s">
        <v>202</v>
      </c>
    </row>
    <row r="126" spans="1:8" x14ac:dyDescent="0.3">
      <c r="A126" s="4" t="s">
        <v>204</v>
      </c>
      <c r="H126" s="4" t="s">
        <v>204</v>
      </c>
    </row>
    <row r="127" spans="1:8" x14ac:dyDescent="0.3">
      <c r="A127" s="4" t="s">
        <v>205</v>
      </c>
      <c r="H127" s="4" t="s">
        <v>205</v>
      </c>
    </row>
    <row r="128" spans="1:8" x14ac:dyDescent="0.3">
      <c r="A128" s="4" t="s">
        <v>206</v>
      </c>
      <c r="H128" s="4" t="s">
        <v>206</v>
      </c>
    </row>
    <row r="129" spans="1:8" x14ac:dyDescent="0.3">
      <c r="A129" s="4" t="s">
        <v>207</v>
      </c>
      <c r="H129" s="4" t="s">
        <v>207</v>
      </c>
    </row>
    <row r="130" spans="1:8" x14ac:dyDescent="0.3">
      <c r="A130" s="4" t="s">
        <v>208</v>
      </c>
      <c r="H130" s="4" t="s">
        <v>208</v>
      </c>
    </row>
    <row r="131" spans="1:8" x14ac:dyDescent="0.3">
      <c r="A131" s="4" t="s">
        <v>209</v>
      </c>
      <c r="H131" s="4" t="s">
        <v>209</v>
      </c>
    </row>
    <row r="132" spans="1:8" x14ac:dyDescent="0.3">
      <c r="A132" s="4" t="s">
        <v>211</v>
      </c>
      <c r="H132" s="4" t="s">
        <v>211</v>
      </c>
    </row>
    <row r="133" spans="1:8" x14ac:dyDescent="0.3">
      <c r="A133" s="4" t="s">
        <v>212</v>
      </c>
      <c r="H133" s="4" t="s">
        <v>212</v>
      </c>
    </row>
    <row r="134" spans="1:8" x14ac:dyDescent="0.3">
      <c r="A134" s="4" t="s">
        <v>214</v>
      </c>
      <c r="H134" s="4" t="s">
        <v>214</v>
      </c>
    </row>
    <row r="135" spans="1:8" x14ac:dyDescent="0.3">
      <c r="A135" s="4" t="s">
        <v>215</v>
      </c>
      <c r="H135" s="4" t="s">
        <v>215</v>
      </c>
    </row>
    <row r="136" spans="1:8" x14ac:dyDescent="0.3">
      <c r="A136" s="4" t="s">
        <v>216</v>
      </c>
      <c r="H136" s="4" t="s">
        <v>216</v>
      </c>
    </row>
    <row r="137" spans="1:8" x14ac:dyDescent="0.3">
      <c r="A137" s="4" t="s">
        <v>217</v>
      </c>
      <c r="H137" s="4" t="s">
        <v>217</v>
      </c>
    </row>
    <row r="138" spans="1:8" x14ac:dyDescent="0.3">
      <c r="A138" s="4" t="s">
        <v>218</v>
      </c>
      <c r="H138" s="4" t="s">
        <v>218</v>
      </c>
    </row>
    <row r="139" spans="1:8" x14ac:dyDescent="0.3">
      <c r="A139" s="4" t="s">
        <v>219</v>
      </c>
      <c r="H139" s="4" t="s">
        <v>219</v>
      </c>
    </row>
    <row r="140" spans="1:8" x14ac:dyDescent="0.3">
      <c r="A140" s="4" t="s">
        <v>220</v>
      </c>
      <c r="H140" s="4" t="s">
        <v>220</v>
      </c>
    </row>
    <row r="141" spans="1:8" x14ac:dyDescent="0.3">
      <c r="A141" s="4" t="s">
        <v>221</v>
      </c>
      <c r="H141" s="4" t="s">
        <v>221</v>
      </c>
    </row>
    <row r="142" spans="1:8" x14ac:dyDescent="0.3">
      <c r="A142" s="4" t="s">
        <v>222</v>
      </c>
      <c r="H142" s="4" t="s">
        <v>222</v>
      </c>
    </row>
    <row r="143" spans="1:8" x14ac:dyDescent="0.3">
      <c r="A143" s="4" t="s">
        <v>223</v>
      </c>
      <c r="H143" s="4" t="s">
        <v>223</v>
      </c>
    </row>
    <row r="144" spans="1:8" x14ac:dyDescent="0.3">
      <c r="A144" s="4" t="s">
        <v>224</v>
      </c>
      <c r="H144" s="4" t="s">
        <v>224</v>
      </c>
    </row>
    <row r="145" spans="1:8" x14ac:dyDescent="0.3">
      <c r="A145" s="4" t="s">
        <v>225</v>
      </c>
      <c r="H145" s="4" t="s">
        <v>225</v>
      </c>
    </row>
    <row r="146" spans="1:8" x14ac:dyDescent="0.3">
      <c r="A146" s="4" t="s">
        <v>226</v>
      </c>
      <c r="H146" s="4" t="s">
        <v>226</v>
      </c>
    </row>
    <row r="147" spans="1:8" x14ac:dyDescent="0.3">
      <c r="A147" s="4" t="s">
        <v>227</v>
      </c>
      <c r="H147" s="4" t="s">
        <v>227</v>
      </c>
    </row>
    <row r="148" spans="1:8" x14ac:dyDescent="0.3">
      <c r="A148" s="4" t="s">
        <v>228</v>
      </c>
      <c r="H148" s="4" t="s">
        <v>228</v>
      </c>
    </row>
    <row r="149" spans="1:8" x14ac:dyDescent="0.3">
      <c r="A149" s="4" t="s">
        <v>229</v>
      </c>
      <c r="H149" s="4" t="s">
        <v>229</v>
      </c>
    </row>
    <row r="150" spans="1:8" x14ac:dyDescent="0.3">
      <c r="A150" s="4" t="s">
        <v>230</v>
      </c>
      <c r="H150" s="4" t="s">
        <v>230</v>
      </c>
    </row>
    <row r="151" spans="1:8" x14ac:dyDescent="0.3">
      <c r="A151" s="4" t="s">
        <v>231</v>
      </c>
      <c r="H151" s="4" t="s">
        <v>231</v>
      </c>
    </row>
    <row r="152" spans="1:8" x14ac:dyDescent="0.3">
      <c r="A152" s="4" t="s">
        <v>232</v>
      </c>
      <c r="H152" s="4" t="s">
        <v>232</v>
      </c>
    </row>
    <row r="153" spans="1:8" x14ac:dyDescent="0.3">
      <c r="A153" s="4" t="s">
        <v>234</v>
      </c>
      <c r="H153" s="4" t="s">
        <v>234</v>
      </c>
    </row>
    <row r="154" spans="1:8" x14ac:dyDescent="0.3">
      <c r="A154" s="4" t="s">
        <v>236</v>
      </c>
      <c r="H154" s="4" t="s">
        <v>236</v>
      </c>
    </row>
    <row r="155" spans="1:8" x14ac:dyDescent="0.3">
      <c r="A155" s="4" t="s">
        <v>237</v>
      </c>
      <c r="H155" s="4" t="s">
        <v>237</v>
      </c>
    </row>
    <row r="156" spans="1:8" x14ac:dyDescent="0.3">
      <c r="A156" s="4" t="s">
        <v>238</v>
      </c>
      <c r="H156" s="4" t="s">
        <v>238</v>
      </c>
    </row>
    <row r="157" spans="1:8" x14ac:dyDescent="0.3">
      <c r="A157" s="4" t="s">
        <v>239</v>
      </c>
      <c r="H157" s="4" t="s">
        <v>239</v>
      </c>
    </row>
    <row r="158" spans="1:8" x14ac:dyDescent="0.3">
      <c r="A158" s="4" t="s">
        <v>240</v>
      </c>
      <c r="H158" s="4" t="s">
        <v>240</v>
      </c>
    </row>
    <row r="159" spans="1:8" x14ac:dyDescent="0.3">
      <c r="A159" s="4" t="s">
        <v>241</v>
      </c>
      <c r="H159" s="4" t="s">
        <v>241</v>
      </c>
    </row>
    <row r="160" spans="1:8" x14ac:dyDescent="0.3">
      <c r="A160" s="4" t="s">
        <v>242</v>
      </c>
      <c r="H160" s="4" t="s">
        <v>242</v>
      </c>
    </row>
    <row r="161" spans="1:8" x14ac:dyDescent="0.3">
      <c r="A161" s="4" t="s">
        <v>243</v>
      </c>
      <c r="H161" s="4" t="s">
        <v>243</v>
      </c>
    </row>
    <row r="162" spans="1:8" x14ac:dyDescent="0.3">
      <c r="A162" s="4" t="s">
        <v>245</v>
      </c>
      <c r="H162" s="4" t="s">
        <v>245</v>
      </c>
    </row>
    <row r="163" spans="1:8" x14ac:dyDescent="0.3">
      <c r="A163" s="4" t="s">
        <v>246</v>
      </c>
      <c r="H163" s="4" t="s">
        <v>246</v>
      </c>
    </row>
    <row r="164" spans="1:8" x14ac:dyDescent="0.3">
      <c r="A164" s="4" t="s">
        <v>247</v>
      </c>
      <c r="H164" s="4" t="s">
        <v>247</v>
      </c>
    </row>
    <row r="165" spans="1:8" x14ac:dyDescent="0.3">
      <c r="A165" s="4" t="s">
        <v>248</v>
      </c>
      <c r="H165" s="4" t="s">
        <v>248</v>
      </c>
    </row>
    <row r="166" spans="1:8" x14ac:dyDescent="0.3">
      <c r="A166" s="4" t="s">
        <v>250</v>
      </c>
      <c r="H166" s="4" t="s">
        <v>250</v>
      </c>
    </row>
    <row r="167" spans="1:8" x14ac:dyDescent="0.3">
      <c r="A167" s="4" t="s">
        <v>251</v>
      </c>
      <c r="H167" s="4" t="s">
        <v>251</v>
      </c>
    </row>
    <row r="168" spans="1:8" x14ac:dyDescent="0.3">
      <c r="A168" s="4" t="s">
        <v>252</v>
      </c>
      <c r="H168" s="4" t="s">
        <v>252</v>
      </c>
    </row>
    <row r="169" spans="1:8" x14ac:dyDescent="0.3">
      <c r="A169" s="4" t="s">
        <v>253</v>
      </c>
      <c r="H169" s="4" t="s">
        <v>253</v>
      </c>
    </row>
    <row r="170" spans="1:8" x14ac:dyDescent="0.3">
      <c r="A170" s="4" t="s">
        <v>254</v>
      </c>
      <c r="H170" s="4" t="s">
        <v>254</v>
      </c>
    </row>
    <row r="171" spans="1:8" x14ac:dyDescent="0.3">
      <c r="A171" s="4" t="s">
        <v>255</v>
      </c>
      <c r="H171" s="4" t="s">
        <v>255</v>
      </c>
    </row>
    <row r="172" spans="1:8" x14ac:dyDescent="0.3">
      <c r="A172" s="4" t="s">
        <v>257</v>
      </c>
      <c r="H172" s="4" t="s">
        <v>257</v>
      </c>
    </row>
    <row r="173" spans="1:8" x14ac:dyDescent="0.3">
      <c r="A173" s="4" t="s">
        <v>259</v>
      </c>
      <c r="H173" s="4" t="s">
        <v>259</v>
      </c>
    </row>
    <row r="174" spans="1:8" x14ac:dyDescent="0.3">
      <c r="A174" s="4" t="s">
        <v>261</v>
      </c>
      <c r="H174" s="4" t="s">
        <v>261</v>
      </c>
    </row>
    <row r="175" spans="1:8" x14ac:dyDescent="0.3">
      <c r="A175" s="4" t="s">
        <v>262</v>
      </c>
      <c r="H175" s="4" t="s">
        <v>262</v>
      </c>
    </row>
    <row r="176" spans="1:8" x14ac:dyDescent="0.3">
      <c r="A176" s="4" t="s">
        <v>263</v>
      </c>
      <c r="H176" s="4" t="s">
        <v>263</v>
      </c>
    </row>
    <row r="177" spans="1:8" x14ac:dyDescent="0.3">
      <c r="A177" s="4" t="s">
        <v>265</v>
      </c>
      <c r="H177" s="4" t="s">
        <v>265</v>
      </c>
    </row>
    <row r="178" spans="1:8" x14ac:dyDescent="0.3">
      <c r="A178" s="4" t="s">
        <v>266</v>
      </c>
      <c r="H178" s="4" t="s">
        <v>266</v>
      </c>
    </row>
    <row r="179" spans="1:8" x14ac:dyDescent="0.3">
      <c r="A179" s="4" t="s">
        <v>267</v>
      </c>
      <c r="H179" s="4" t="s">
        <v>267</v>
      </c>
    </row>
    <row r="180" spans="1:8" x14ac:dyDescent="0.3">
      <c r="A180" s="4" t="s">
        <v>268</v>
      </c>
      <c r="H180" s="4" t="s">
        <v>268</v>
      </c>
    </row>
    <row r="181" spans="1:8" x14ac:dyDescent="0.3">
      <c r="A181" s="4" t="s">
        <v>269</v>
      </c>
      <c r="H181" s="4" t="s">
        <v>269</v>
      </c>
    </row>
    <row r="182" spans="1:8" x14ac:dyDescent="0.3">
      <c r="A182" s="4" t="s">
        <v>270</v>
      </c>
      <c r="H182" s="4" t="s">
        <v>270</v>
      </c>
    </row>
    <row r="183" spans="1:8" x14ac:dyDescent="0.3">
      <c r="A183" s="4" t="s">
        <v>271</v>
      </c>
      <c r="H183" s="4" t="s">
        <v>271</v>
      </c>
    </row>
    <row r="184" spans="1:8" x14ac:dyDescent="0.3">
      <c r="A184" s="4" t="s">
        <v>272</v>
      </c>
      <c r="H184" s="4" t="s">
        <v>272</v>
      </c>
    </row>
    <row r="185" spans="1:8" x14ac:dyDescent="0.3">
      <c r="A185" s="4" t="s">
        <v>273</v>
      </c>
      <c r="H185" s="4" t="s">
        <v>273</v>
      </c>
    </row>
    <row r="186" spans="1:8" x14ac:dyDescent="0.3">
      <c r="A186" s="4" t="s">
        <v>274</v>
      </c>
      <c r="H186" s="4" t="s">
        <v>274</v>
      </c>
    </row>
    <row r="187" spans="1:8" x14ac:dyDescent="0.3">
      <c r="A187" s="4" t="s">
        <v>275</v>
      </c>
      <c r="H187" s="4" t="s">
        <v>275</v>
      </c>
    </row>
    <row r="188" spans="1:8" x14ac:dyDescent="0.3">
      <c r="A188" s="4" t="s">
        <v>276</v>
      </c>
      <c r="H188" s="4" t="s">
        <v>276</v>
      </c>
    </row>
    <row r="189" spans="1:8" x14ac:dyDescent="0.3">
      <c r="A189" s="4" t="s">
        <v>278</v>
      </c>
      <c r="H189" s="4" t="s">
        <v>278</v>
      </c>
    </row>
    <row r="190" spans="1:8" x14ac:dyDescent="0.3">
      <c r="A190" s="4" t="s">
        <v>280</v>
      </c>
      <c r="H190" s="4" t="s">
        <v>280</v>
      </c>
    </row>
    <row r="191" spans="1:8" x14ac:dyDescent="0.3">
      <c r="A191" s="4" t="s">
        <v>282</v>
      </c>
      <c r="H191" s="4" t="s">
        <v>282</v>
      </c>
    </row>
    <row r="192" spans="1:8" x14ac:dyDescent="0.3">
      <c r="A192" s="4" t="s">
        <v>283</v>
      </c>
      <c r="H192" s="4" t="s">
        <v>283</v>
      </c>
    </row>
    <row r="193" spans="1:8" x14ac:dyDescent="0.3">
      <c r="A193" s="4" t="s">
        <v>284</v>
      </c>
      <c r="H193" s="4" t="s">
        <v>284</v>
      </c>
    </row>
    <row r="194" spans="1:8" x14ac:dyDescent="0.3">
      <c r="A194" s="4" t="s">
        <v>286</v>
      </c>
      <c r="H194" s="4" t="s">
        <v>286</v>
      </c>
    </row>
    <row r="195" spans="1:8" x14ac:dyDescent="0.3">
      <c r="A195" s="4" t="s">
        <v>287</v>
      </c>
      <c r="H195" s="4" t="s">
        <v>287</v>
      </c>
    </row>
    <row r="196" spans="1:8" x14ac:dyDescent="0.3">
      <c r="A196" s="4" t="s">
        <v>289</v>
      </c>
      <c r="H196" s="4" t="s">
        <v>289</v>
      </c>
    </row>
    <row r="197" spans="1:8" x14ac:dyDescent="0.3">
      <c r="A197" s="4" t="s">
        <v>290</v>
      </c>
      <c r="H197" s="4" t="s">
        <v>290</v>
      </c>
    </row>
    <row r="198" spans="1:8" x14ac:dyDescent="0.3">
      <c r="A198" s="4" t="s">
        <v>291</v>
      </c>
      <c r="H198" s="4" t="s">
        <v>291</v>
      </c>
    </row>
    <row r="199" spans="1:8" x14ac:dyDescent="0.3">
      <c r="A199" s="4" t="s">
        <v>292</v>
      </c>
      <c r="H199" s="4" t="s">
        <v>292</v>
      </c>
    </row>
    <row r="200" spans="1:8" x14ac:dyDescent="0.3">
      <c r="A200" s="4" t="s">
        <v>294</v>
      </c>
      <c r="H200" s="4" t="s">
        <v>294</v>
      </c>
    </row>
    <row r="201" spans="1:8" x14ac:dyDescent="0.3">
      <c r="A201" s="4" t="s">
        <v>295</v>
      </c>
      <c r="H201" s="4" t="s">
        <v>295</v>
      </c>
    </row>
    <row r="202" spans="1:8" x14ac:dyDescent="0.3">
      <c r="A202" s="4" t="s">
        <v>296</v>
      </c>
      <c r="H202" s="4" t="s">
        <v>296</v>
      </c>
    </row>
    <row r="203" spans="1:8" x14ac:dyDescent="0.3">
      <c r="A203" s="4" t="s">
        <v>298</v>
      </c>
      <c r="H203" s="4" t="s">
        <v>298</v>
      </c>
    </row>
    <row r="204" spans="1:8" x14ac:dyDescent="0.3">
      <c r="A204" s="4" t="s">
        <v>299</v>
      </c>
      <c r="H204" s="4" t="s">
        <v>299</v>
      </c>
    </row>
    <row r="205" spans="1:8" x14ac:dyDescent="0.3">
      <c r="A205" s="4" t="s">
        <v>300</v>
      </c>
      <c r="H205" s="4" t="s">
        <v>300</v>
      </c>
    </row>
    <row r="206" spans="1:8" x14ac:dyDescent="0.3">
      <c r="A206" s="4" t="s">
        <v>302</v>
      </c>
      <c r="H206" s="4" t="s">
        <v>302</v>
      </c>
    </row>
    <row r="207" spans="1:8" x14ac:dyDescent="0.3">
      <c r="A207" s="4" t="s">
        <v>304</v>
      </c>
      <c r="H207" s="4" t="s">
        <v>304</v>
      </c>
    </row>
    <row r="208" spans="1:8" x14ac:dyDescent="0.3">
      <c r="A208" s="4" t="s">
        <v>305</v>
      </c>
      <c r="H208" s="4" t="s">
        <v>305</v>
      </c>
    </row>
    <row r="209" spans="1:8" x14ac:dyDescent="0.3">
      <c r="A209" s="4" t="s">
        <v>306</v>
      </c>
      <c r="H209" s="4" t="s">
        <v>306</v>
      </c>
    </row>
    <row r="210" spans="1:8" x14ac:dyDescent="0.3">
      <c r="A210" s="4" t="s">
        <v>307</v>
      </c>
      <c r="H210" s="4" t="s">
        <v>307</v>
      </c>
    </row>
    <row r="211" spans="1:8" x14ac:dyDescent="0.3">
      <c r="A211" s="4" t="s">
        <v>309</v>
      </c>
      <c r="H211" s="4" t="s">
        <v>309</v>
      </c>
    </row>
    <row r="212" spans="1:8" x14ac:dyDescent="0.3">
      <c r="A212" s="4" t="s">
        <v>310</v>
      </c>
      <c r="H212" s="4" t="s">
        <v>310</v>
      </c>
    </row>
    <row r="213" spans="1:8" x14ac:dyDescent="0.3">
      <c r="A213" s="4" t="s">
        <v>311</v>
      </c>
      <c r="H213" s="4" t="s">
        <v>311</v>
      </c>
    </row>
    <row r="214" spans="1:8" x14ac:dyDescent="0.3">
      <c r="A214" s="4" t="s">
        <v>312</v>
      </c>
      <c r="H214" s="4" t="s">
        <v>312</v>
      </c>
    </row>
    <row r="215" spans="1:8" x14ac:dyDescent="0.3">
      <c r="A215" s="4" t="s">
        <v>313</v>
      </c>
      <c r="H215" s="4" t="s">
        <v>313</v>
      </c>
    </row>
    <row r="216" spans="1:8" x14ac:dyDescent="0.3">
      <c r="A216" s="4" t="s">
        <v>314</v>
      </c>
      <c r="H216" s="4" t="s">
        <v>314</v>
      </c>
    </row>
    <row r="217" spans="1:8" x14ac:dyDescent="0.3">
      <c r="A217" s="4" t="s">
        <v>315</v>
      </c>
      <c r="H217" s="4" t="s">
        <v>315</v>
      </c>
    </row>
    <row r="218" spans="1:8" x14ac:dyDescent="0.3">
      <c r="A218" s="4" t="s">
        <v>316</v>
      </c>
      <c r="H218" s="4" t="s">
        <v>316</v>
      </c>
    </row>
    <row r="219" spans="1:8" x14ac:dyDescent="0.3">
      <c r="A219" s="4" t="s">
        <v>318</v>
      </c>
      <c r="H219" s="4" t="s">
        <v>318</v>
      </c>
    </row>
    <row r="220" spans="1:8" x14ac:dyDescent="0.3">
      <c r="A220" s="4" t="s">
        <v>319</v>
      </c>
      <c r="H220" s="4" t="s">
        <v>319</v>
      </c>
    </row>
    <row r="221" spans="1:8" x14ac:dyDescent="0.3">
      <c r="A221" s="4" t="s">
        <v>320</v>
      </c>
      <c r="H221" s="4" t="s">
        <v>320</v>
      </c>
    </row>
    <row r="222" spans="1:8" x14ac:dyDescent="0.3">
      <c r="A222" s="4" t="s">
        <v>321</v>
      </c>
      <c r="H222" s="4" t="s">
        <v>321</v>
      </c>
    </row>
    <row r="223" spans="1:8" x14ac:dyDescent="0.3">
      <c r="A223" s="4" t="s">
        <v>323</v>
      </c>
      <c r="H223" s="4" t="s">
        <v>323</v>
      </c>
    </row>
    <row r="224" spans="1:8" x14ac:dyDescent="0.3">
      <c r="A224" s="4" t="s">
        <v>324</v>
      </c>
      <c r="H224" s="4" t="s">
        <v>324</v>
      </c>
    </row>
    <row r="225" spans="1:8" x14ac:dyDescent="0.3">
      <c r="A225" s="4" t="s">
        <v>325</v>
      </c>
      <c r="H225" s="4" t="s">
        <v>325</v>
      </c>
    </row>
    <row r="226" spans="1:8" x14ac:dyDescent="0.3">
      <c r="A226" s="4" t="s">
        <v>326</v>
      </c>
      <c r="H226" s="4" t="s">
        <v>326</v>
      </c>
    </row>
    <row r="227" spans="1:8" x14ac:dyDescent="0.3">
      <c r="A227" s="4" t="s">
        <v>327</v>
      </c>
      <c r="H227" s="4" t="s">
        <v>327</v>
      </c>
    </row>
    <row r="228" spans="1:8" x14ac:dyDescent="0.3">
      <c r="A228" s="4" t="s">
        <v>329</v>
      </c>
      <c r="H228" s="4" t="s">
        <v>329</v>
      </c>
    </row>
    <row r="229" spans="1:8" x14ac:dyDescent="0.3">
      <c r="A229" s="4" t="s">
        <v>330</v>
      </c>
      <c r="H229" s="4" t="s">
        <v>330</v>
      </c>
    </row>
    <row r="230" spans="1:8" x14ac:dyDescent="0.3">
      <c r="A230" s="4" t="s">
        <v>331</v>
      </c>
      <c r="H230" s="4" t="s">
        <v>331</v>
      </c>
    </row>
    <row r="231" spans="1:8" x14ac:dyDescent="0.3">
      <c r="A231" s="4" t="s">
        <v>332</v>
      </c>
      <c r="H231" s="4" t="s">
        <v>332</v>
      </c>
    </row>
    <row r="232" spans="1:8" x14ac:dyDescent="0.3">
      <c r="A232" s="4" t="s">
        <v>334</v>
      </c>
      <c r="H232" s="4" t="s">
        <v>334</v>
      </c>
    </row>
    <row r="233" spans="1:8" x14ac:dyDescent="0.3">
      <c r="A233" s="4" t="s">
        <v>335</v>
      </c>
      <c r="H233" s="4" t="s">
        <v>335</v>
      </c>
    </row>
    <row r="234" spans="1:8" x14ac:dyDescent="0.3">
      <c r="A234" s="4" t="s">
        <v>336</v>
      </c>
      <c r="H234" s="4" t="s">
        <v>336</v>
      </c>
    </row>
    <row r="235" spans="1:8" x14ac:dyDescent="0.3">
      <c r="A235" s="4" t="s">
        <v>337</v>
      </c>
      <c r="H235" s="4" t="s">
        <v>337</v>
      </c>
    </row>
    <row r="236" spans="1:8" x14ac:dyDescent="0.3">
      <c r="A236" s="4" t="s">
        <v>338</v>
      </c>
      <c r="H236" s="4" t="s">
        <v>338</v>
      </c>
    </row>
    <row r="237" spans="1:8" x14ac:dyDescent="0.3">
      <c r="A237" s="4" t="s">
        <v>339</v>
      </c>
      <c r="H237" s="4" t="s">
        <v>339</v>
      </c>
    </row>
    <row r="238" spans="1:8" x14ac:dyDescent="0.3">
      <c r="A238" s="4" t="s">
        <v>341</v>
      </c>
      <c r="H238" s="4" t="s">
        <v>341</v>
      </c>
    </row>
    <row r="239" spans="1:8" x14ac:dyDescent="0.3">
      <c r="A239" s="4" t="s">
        <v>342</v>
      </c>
      <c r="H239" s="4" t="s">
        <v>342</v>
      </c>
    </row>
    <row r="240" spans="1:8" x14ac:dyDescent="0.3">
      <c r="A240" s="4" t="s">
        <v>343</v>
      </c>
      <c r="H240" s="4" t="s">
        <v>343</v>
      </c>
    </row>
    <row r="241" spans="1:8" x14ac:dyDescent="0.3">
      <c r="A241" s="4" t="s">
        <v>344</v>
      </c>
      <c r="H241" s="4" t="s">
        <v>344</v>
      </c>
    </row>
    <row r="242" spans="1:8" x14ac:dyDescent="0.3">
      <c r="A242" s="4" t="s">
        <v>346</v>
      </c>
      <c r="H242" s="4" t="s">
        <v>346</v>
      </c>
    </row>
    <row r="243" spans="1:8" x14ac:dyDescent="0.3">
      <c r="A243" s="4" t="s">
        <v>347</v>
      </c>
      <c r="H243" s="4" t="s">
        <v>347</v>
      </c>
    </row>
    <row r="244" spans="1:8" x14ac:dyDescent="0.3">
      <c r="A244" s="4" t="s">
        <v>348</v>
      </c>
      <c r="H244" s="4" t="s">
        <v>348</v>
      </c>
    </row>
    <row r="245" spans="1:8" x14ac:dyDescent="0.3">
      <c r="A245" s="4" t="s">
        <v>349</v>
      </c>
      <c r="H245" s="4" t="s">
        <v>349</v>
      </c>
    </row>
    <row r="246" spans="1:8" x14ac:dyDescent="0.3">
      <c r="A246" s="4" t="s">
        <v>350</v>
      </c>
      <c r="H246" s="4" t="s">
        <v>350</v>
      </c>
    </row>
    <row r="247" spans="1:8" x14ac:dyDescent="0.3">
      <c r="A247" s="4" t="s">
        <v>351</v>
      </c>
      <c r="H247" s="4" t="s">
        <v>351</v>
      </c>
    </row>
    <row r="248" spans="1:8" x14ac:dyDescent="0.3">
      <c r="A248" s="4" t="s">
        <v>352</v>
      </c>
      <c r="H248" s="4" t="s">
        <v>352</v>
      </c>
    </row>
    <row r="249" spans="1:8" x14ac:dyDescent="0.3">
      <c r="A249" s="4" t="s">
        <v>354</v>
      </c>
      <c r="H249" s="4" t="s">
        <v>354</v>
      </c>
    </row>
    <row r="250" spans="1:8" x14ac:dyDescent="0.3">
      <c r="A250" s="4" t="s">
        <v>355</v>
      </c>
      <c r="H250" s="4" t="s">
        <v>355</v>
      </c>
    </row>
    <row r="251" spans="1:8" x14ac:dyDescent="0.3">
      <c r="A251" s="4" t="s">
        <v>356</v>
      </c>
      <c r="H251" s="4" t="s">
        <v>356</v>
      </c>
    </row>
    <row r="252" spans="1:8" x14ac:dyDescent="0.3">
      <c r="A252" s="4" t="s">
        <v>357</v>
      </c>
      <c r="H252" s="4" t="s">
        <v>357</v>
      </c>
    </row>
    <row r="253" spans="1:8" x14ac:dyDescent="0.3">
      <c r="A253" s="4" t="s">
        <v>358</v>
      </c>
      <c r="H253" s="4" t="s">
        <v>358</v>
      </c>
    </row>
    <row r="254" spans="1:8" x14ac:dyDescent="0.3">
      <c r="A254" s="4" t="s">
        <v>359</v>
      </c>
      <c r="H254" s="4" t="s">
        <v>359</v>
      </c>
    </row>
    <row r="255" spans="1:8" x14ac:dyDescent="0.3">
      <c r="A255" s="4" t="s">
        <v>360</v>
      </c>
      <c r="H255" s="4" t="s">
        <v>360</v>
      </c>
    </row>
    <row r="256" spans="1:8" x14ac:dyDescent="0.3">
      <c r="A256" s="4" t="s">
        <v>361</v>
      </c>
      <c r="H256" s="4" t="s">
        <v>361</v>
      </c>
    </row>
    <row r="257" spans="1:8" x14ac:dyDescent="0.3">
      <c r="A257" s="4" t="s">
        <v>363</v>
      </c>
      <c r="H257" s="4" t="s">
        <v>363</v>
      </c>
    </row>
    <row r="258" spans="1:8" x14ac:dyDescent="0.3">
      <c r="A258" s="4" t="s">
        <v>364</v>
      </c>
      <c r="H258" s="4" t="s">
        <v>364</v>
      </c>
    </row>
    <row r="259" spans="1:8" x14ac:dyDescent="0.3">
      <c r="A259" s="4" t="s">
        <v>366</v>
      </c>
      <c r="H259" s="4" t="s">
        <v>366</v>
      </c>
    </row>
    <row r="260" spans="1:8" x14ac:dyDescent="0.3">
      <c r="A260" s="4" t="s">
        <v>367</v>
      </c>
      <c r="H260" s="4" t="s">
        <v>367</v>
      </c>
    </row>
    <row r="261" spans="1:8" x14ac:dyDescent="0.3">
      <c r="A261" s="4" t="s">
        <v>368</v>
      </c>
      <c r="H261" s="4" t="s">
        <v>368</v>
      </c>
    </row>
    <row r="262" spans="1:8" x14ac:dyDescent="0.3">
      <c r="A262" s="4" t="s">
        <v>369</v>
      </c>
      <c r="H262" s="4" t="s">
        <v>369</v>
      </c>
    </row>
    <row r="263" spans="1:8" x14ac:dyDescent="0.3">
      <c r="A263" s="4" t="s">
        <v>370</v>
      </c>
      <c r="H263" s="4" t="s">
        <v>370</v>
      </c>
    </row>
    <row r="264" spans="1:8" x14ac:dyDescent="0.3">
      <c r="A264" s="4" t="s">
        <v>372</v>
      </c>
      <c r="H264" s="4" t="s">
        <v>372</v>
      </c>
    </row>
    <row r="265" spans="1:8" x14ac:dyDescent="0.3">
      <c r="A265" s="4" t="s">
        <v>373</v>
      </c>
      <c r="H265" s="4" t="s">
        <v>373</v>
      </c>
    </row>
    <row r="266" spans="1:8" x14ac:dyDescent="0.3">
      <c r="A266" s="4" t="s">
        <v>374</v>
      </c>
      <c r="H266" s="4" t="s">
        <v>374</v>
      </c>
    </row>
    <row r="267" spans="1:8" x14ac:dyDescent="0.3">
      <c r="A267" s="4" t="s">
        <v>375</v>
      </c>
      <c r="H267" s="4" t="s">
        <v>375</v>
      </c>
    </row>
    <row r="268" spans="1:8" x14ac:dyDescent="0.3">
      <c r="A268" s="4" t="s">
        <v>376</v>
      </c>
      <c r="H268" s="4" t="s">
        <v>376</v>
      </c>
    </row>
    <row r="269" spans="1:8" x14ac:dyDescent="0.3">
      <c r="A269" s="4" t="s">
        <v>377</v>
      </c>
      <c r="H269" s="4" t="s">
        <v>377</v>
      </c>
    </row>
    <row r="270" spans="1:8" x14ac:dyDescent="0.3">
      <c r="A270" s="4" t="s">
        <v>379</v>
      </c>
      <c r="H270" s="4" t="s">
        <v>379</v>
      </c>
    </row>
    <row r="271" spans="1:8" x14ac:dyDescent="0.3">
      <c r="A271" s="4" t="s">
        <v>380</v>
      </c>
      <c r="H271" s="4" t="s">
        <v>380</v>
      </c>
    </row>
    <row r="272" spans="1:8" x14ac:dyDescent="0.3">
      <c r="A272" s="4" t="s">
        <v>381</v>
      </c>
      <c r="H272" s="4" t="s">
        <v>381</v>
      </c>
    </row>
    <row r="273" spans="1:8" x14ac:dyDescent="0.3">
      <c r="A273" s="4" t="s">
        <v>383</v>
      </c>
      <c r="H273" s="4" t="s">
        <v>383</v>
      </c>
    </row>
    <row r="274" spans="1:8" x14ac:dyDescent="0.3">
      <c r="A274" s="4" t="s">
        <v>384</v>
      </c>
      <c r="H274" s="4" t="s">
        <v>384</v>
      </c>
    </row>
    <row r="275" spans="1:8" x14ac:dyDescent="0.3">
      <c r="A275" s="4" t="s">
        <v>385</v>
      </c>
      <c r="H275" s="4" t="s">
        <v>385</v>
      </c>
    </row>
    <row r="276" spans="1:8" x14ac:dyDescent="0.3">
      <c r="A276" s="4" t="s">
        <v>387</v>
      </c>
      <c r="H276" s="4" t="s">
        <v>387</v>
      </c>
    </row>
    <row r="277" spans="1:8" x14ac:dyDescent="0.3">
      <c r="A277" s="4" t="s">
        <v>389</v>
      </c>
      <c r="H277" s="4" t="s">
        <v>389</v>
      </c>
    </row>
    <row r="278" spans="1:8" x14ac:dyDescent="0.3">
      <c r="A278" s="4" t="s">
        <v>390</v>
      </c>
      <c r="H278" s="4" t="s">
        <v>390</v>
      </c>
    </row>
    <row r="279" spans="1:8" x14ac:dyDescent="0.3">
      <c r="A279" s="4" t="s">
        <v>391</v>
      </c>
      <c r="H279" s="4" t="s">
        <v>391</v>
      </c>
    </row>
    <row r="280" spans="1:8" x14ac:dyDescent="0.3">
      <c r="A280" s="4" t="s">
        <v>394</v>
      </c>
      <c r="H280" s="4" t="s">
        <v>394</v>
      </c>
    </row>
    <row r="281" spans="1:8" x14ac:dyDescent="0.3">
      <c r="A281" s="4" t="s">
        <v>395</v>
      </c>
      <c r="H281" s="4" t="s">
        <v>395</v>
      </c>
    </row>
    <row r="282" spans="1:8" x14ac:dyDescent="0.3">
      <c r="A282" s="4" t="s">
        <v>396</v>
      </c>
      <c r="H282" s="4" t="s">
        <v>396</v>
      </c>
    </row>
    <row r="283" spans="1:8" x14ac:dyDescent="0.3">
      <c r="A283" s="4" t="s">
        <v>397</v>
      </c>
      <c r="H283" s="4" t="s">
        <v>397</v>
      </c>
    </row>
    <row r="284" spans="1:8" x14ac:dyDescent="0.3">
      <c r="A284" s="4" t="s">
        <v>398</v>
      </c>
      <c r="H284" s="4" t="s">
        <v>398</v>
      </c>
    </row>
    <row r="285" spans="1:8" x14ac:dyDescent="0.3">
      <c r="A285" s="4" t="s">
        <v>400</v>
      </c>
      <c r="H285" s="4" t="s">
        <v>400</v>
      </c>
    </row>
    <row r="286" spans="1:8" x14ac:dyDescent="0.3">
      <c r="A286" s="4" t="s">
        <v>401</v>
      </c>
      <c r="H286" s="4" t="s">
        <v>401</v>
      </c>
    </row>
    <row r="287" spans="1:8" x14ac:dyDescent="0.3">
      <c r="A287" s="4" t="s">
        <v>402</v>
      </c>
      <c r="H287" s="4" t="s">
        <v>402</v>
      </c>
    </row>
    <row r="288" spans="1:8" x14ac:dyDescent="0.3">
      <c r="A288" s="4" t="s">
        <v>403</v>
      </c>
      <c r="H288" s="4" t="s">
        <v>403</v>
      </c>
    </row>
    <row r="289" spans="1:8" x14ac:dyDescent="0.3">
      <c r="A289" s="4" t="s">
        <v>404</v>
      </c>
      <c r="H289" s="4" t="s">
        <v>404</v>
      </c>
    </row>
    <row r="290" spans="1:8" x14ac:dyDescent="0.3">
      <c r="A290" s="4" t="s">
        <v>405</v>
      </c>
      <c r="H290" s="4" t="s">
        <v>405</v>
      </c>
    </row>
    <row r="291" spans="1:8" x14ac:dyDescent="0.3">
      <c r="A291" s="4" t="s">
        <v>406</v>
      </c>
      <c r="H291" s="4" t="s">
        <v>406</v>
      </c>
    </row>
    <row r="292" spans="1:8" x14ac:dyDescent="0.3">
      <c r="A292" s="4" t="s">
        <v>407</v>
      </c>
      <c r="H292" s="4" t="s">
        <v>407</v>
      </c>
    </row>
    <row r="293" spans="1:8" x14ac:dyDescent="0.3">
      <c r="A293" s="4" t="s">
        <v>408</v>
      </c>
      <c r="H293" s="4" t="s">
        <v>408</v>
      </c>
    </row>
    <row r="294" spans="1:8" x14ac:dyDescent="0.3">
      <c r="A294" s="4" t="s">
        <v>410</v>
      </c>
      <c r="H294" s="4" t="s">
        <v>410</v>
      </c>
    </row>
    <row r="295" spans="1:8" x14ac:dyDescent="0.3">
      <c r="A295" s="4" t="s">
        <v>411</v>
      </c>
      <c r="H295" s="4" t="s">
        <v>411</v>
      </c>
    </row>
    <row r="296" spans="1:8" x14ac:dyDescent="0.3">
      <c r="A296" s="4" t="s">
        <v>412</v>
      </c>
      <c r="H296" s="4" t="s">
        <v>412</v>
      </c>
    </row>
    <row r="297" spans="1:8" x14ac:dyDescent="0.3">
      <c r="A297" s="4" t="s">
        <v>413</v>
      </c>
      <c r="H297" s="4" t="s">
        <v>413</v>
      </c>
    </row>
    <row r="298" spans="1:8" x14ac:dyDescent="0.3">
      <c r="A298" s="4" t="s">
        <v>415</v>
      </c>
      <c r="H298" s="4" t="s">
        <v>415</v>
      </c>
    </row>
    <row r="299" spans="1:8" x14ac:dyDescent="0.3">
      <c r="A299" s="4" t="s">
        <v>416</v>
      </c>
      <c r="H299" s="4" t="s">
        <v>416</v>
      </c>
    </row>
    <row r="300" spans="1:8" x14ac:dyDescent="0.3">
      <c r="A300" s="4" t="s">
        <v>417</v>
      </c>
      <c r="H300" s="4" t="s">
        <v>417</v>
      </c>
    </row>
    <row r="301" spans="1:8" x14ac:dyDescent="0.3">
      <c r="A301" s="4" t="s">
        <v>419</v>
      </c>
      <c r="H301" s="4" t="s">
        <v>419</v>
      </c>
    </row>
    <row r="302" spans="1:8" x14ac:dyDescent="0.3">
      <c r="A302" s="4" t="s">
        <v>420</v>
      </c>
      <c r="H302" s="4" t="s">
        <v>420</v>
      </c>
    </row>
    <row r="303" spans="1:8" x14ac:dyDescent="0.3">
      <c r="A303" s="4" t="s">
        <v>422</v>
      </c>
      <c r="H303" s="4" t="s">
        <v>422</v>
      </c>
    </row>
    <row r="304" spans="1:8" x14ac:dyDescent="0.3">
      <c r="A304" s="4" t="s">
        <v>423</v>
      </c>
      <c r="H304" s="4" t="s">
        <v>423</v>
      </c>
    </row>
    <row r="305" spans="1:8" x14ac:dyDescent="0.3">
      <c r="A305" s="4" t="s">
        <v>424</v>
      </c>
      <c r="H305" s="4" t="s">
        <v>424</v>
      </c>
    </row>
    <row r="306" spans="1:8" x14ac:dyDescent="0.3">
      <c r="A306" s="4" t="s">
        <v>425</v>
      </c>
      <c r="H306" s="4" t="s">
        <v>425</v>
      </c>
    </row>
    <row r="307" spans="1:8" x14ac:dyDescent="0.3">
      <c r="A307" s="4" t="s">
        <v>426</v>
      </c>
      <c r="H307" s="4" t="s">
        <v>426</v>
      </c>
    </row>
    <row r="308" spans="1:8" x14ac:dyDescent="0.3">
      <c r="A308" s="4" t="s">
        <v>427</v>
      </c>
      <c r="H308" s="4" t="s">
        <v>427</v>
      </c>
    </row>
    <row r="309" spans="1:8" x14ac:dyDescent="0.3">
      <c r="A309" s="4" t="s">
        <v>429</v>
      </c>
      <c r="H309" s="4" t="s">
        <v>429</v>
      </c>
    </row>
    <row r="310" spans="1:8" x14ac:dyDescent="0.3">
      <c r="A310" s="4" t="s">
        <v>431</v>
      </c>
      <c r="H310" s="4" t="s">
        <v>431</v>
      </c>
    </row>
    <row r="311" spans="1:8" x14ac:dyDescent="0.3">
      <c r="A311" s="4" t="s">
        <v>432</v>
      </c>
      <c r="H311" s="4" t="s">
        <v>432</v>
      </c>
    </row>
    <row r="312" spans="1:8" x14ac:dyDescent="0.3">
      <c r="A312" s="4" t="s">
        <v>433</v>
      </c>
      <c r="H312" s="4" t="s">
        <v>433</v>
      </c>
    </row>
    <row r="313" spans="1:8" x14ac:dyDescent="0.3">
      <c r="A313" s="4" t="s">
        <v>434</v>
      </c>
      <c r="H313" s="4" t="s">
        <v>434</v>
      </c>
    </row>
    <row r="314" spans="1:8" x14ac:dyDescent="0.3">
      <c r="A314" s="4" t="s">
        <v>435</v>
      </c>
      <c r="H314" s="4" t="s">
        <v>435</v>
      </c>
    </row>
    <row r="315" spans="1:8" x14ac:dyDescent="0.3">
      <c r="A315" s="4" t="s">
        <v>436</v>
      </c>
      <c r="H315" s="4" t="s">
        <v>436</v>
      </c>
    </row>
    <row r="316" spans="1:8" x14ac:dyDescent="0.3">
      <c r="A316" s="4" t="s">
        <v>437</v>
      </c>
      <c r="H316" s="4" t="s">
        <v>437</v>
      </c>
    </row>
    <row r="317" spans="1:8" x14ac:dyDescent="0.3">
      <c r="A317" s="4" t="s">
        <v>438</v>
      </c>
      <c r="H317" s="4" t="s">
        <v>438</v>
      </c>
    </row>
    <row r="318" spans="1:8" x14ac:dyDescent="0.3">
      <c r="A318" s="4" t="s">
        <v>439</v>
      </c>
      <c r="H318" s="4" t="s">
        <v>439</v>
      </c>
    </row>
    <row r="319" spans="1:8" x14ac:dyDescent="0.3">
      <c r="A319" s="4" t="s">
        <v>440</v>
      </c>
      <c r="H319" s="4" t="s">
        <v>440</v>
      </c>
    </row>
    <row r="320" spans="1:8" x14ac:dyDescent="0.3">
      <c r="A320" s="4" t="s">
        <v>441</v>
      </c>
      <c r="H320" s="4" t="s">
        <v>441</v>
      </c>
    </row>
    <row r="321" spans="1:8" x14ac:dyDescent="0.3">
      <c r="A321" s="4" t="s">
        <v>442</v>
      </c>
      <c r="H321" s="4" t="s">
        <v>442</v>
      </c>
    </row>
    <row r="322" spans="1:8" x14ac:dyDescent="0.3">
      <c r="A322" s="4" t="s">
        <v>443</v>
      </c>
      <c r="H322" s="4" t="s">
        <v>443</v>
      </c>
    </row>
    <row r="323" spans="1:8" x14ac:dyDescent="0.3">
      <c r="A323" s="4" t="s">
        <v>444</v>
      </c>
      <c r="H323" s="4" t="s">
        <v>444</v>
      </c>
    </row>
    <row r="324" spans="1:8" x14ac:dyDescent="0.3">
      <c r="A324" s="4" t="s">
        <v>445</v>
      </c>
      <c r="H324" s="4" t="s">
        <v>445</v>
      </c>
    </row>
    <row r="325" spans="1:8" x14ac:dyDescent="0.3">
      <c r="A325" s="4" t="s">
        <v>446</v>
      </c>
      <c r="H325" s="4" t="s">
        <v>446</v>
      </c>
    </row>
    <row r="326" spans="1:8" x14ac:dyDescent="0.3">
      <c r="A326" s="4" t="s">
        <v>447</v>
      </c>
      <c r="H326" s="4" t="s">
        <v>447</v>
      </c>
    </row>
    <row r="327" spans="1:8" x14ac:dyDescent="0.3">
      <c r="A327" s="4" t="s">
        <v>448</v>
      </c>
      <c r="H327" s="4" t="s">
        <v>448</v>
      </c>
    </row>
    <row r="328" spans="1:8" x14ac:dyDescent="0.3">
      <c r="A328" s="4" t="s">
        <v>449</v>
      </c>
      <c r="H328" s="4" t="s">
        <v>449</v>
      </c>
    </row>
    <row r="329" spans="1:8" x14ac:dyDescent="0.3">
      <c r="A329" s="4" t="s">
        <v>450</v>
      </c>
      <c r="H329" s="4" t="s">
        <v>450</v>
      </c>
    </row>
    <row r="330" spans="1:8" x14ac:dyDescent="0.3">
      <c r="A330" s="4" t="s">
        <v>451</v>
      </c>
      <c r="H330" s="4" t="s">
        <v>451</v>
      </c>
    </row>
    <row r="331" spans="1:8" x14ac:dyDescent="0.3">
      <c r="A331" s="4" t="s">
        <v>452</v>
      </c>
      <c r="H331" s="4" t="s">
        <v>452</v>
      </c>
    </row>
    <row r="332" spans="1:8" x14ac:dyDescent="0.3">
      <c r="A332" s="4" t="s">
        <v>453</v>
      </c>
      <c r="H332" s="4" t="s">
        <v>453</v>
      </c>
    </row>
    <row r="333" spans="1:8" x14ac:dyDescent="0.3">
      <c r="A333" s="4" t="s">
        <v>454</v>
      </c>
      <c r="H333" s="4" t="s">
        <v>454</v>
      </c>
    </row>
    <row r="334" spans="1:8" x14ac:dyDescent="0.3">
      <c r="A334" s="4" t="s">
        <v>455</v>
      </c>
      <c r="H334" s="4" t="s">
        <v>455</v>
      </c>
    </row>
    <row r="335" spans="1:8" x14ac:dyDescent="0.3">
      <c r="A335" s="4" t="s">
        <v>456</v>
      </c>
      <c r="H335" s="4" t="s">
        <v>456</v>
      </c>
    </row>
    <row r="336" spans="1:8" x14ac:dyDescent="0.3">
      <c r="A336" s="4" t="s">
        <v>457</v>
      </c>
      <c r="H336" s="4" t="s">
        <v>457</v>
      </c>
    </row>
    <row r="337" spans="1:8" x14ac:dyDescent="0.3">
      <c r="A337" s="4" t="s">
        <v>458</v>
      </c>
      <c r="H337" s="4" t="s">
        <v>458</v>
      </c>
    </row>
    <row r="338" spans="1:8" x14ac:dyDescent="0.3">
      <c r="A338" s="4" t="s">
        <v>459</v>
      </c>
      <c r="H338" s="4" t="s">
        <v>459</v>
      </c>
    </row>
    <row r="339" spans="1:8" x14ac:dyDescent="0.3">
      <c r="A339" s="4" t="s">
        <v>460</v>
      </c>
      <c r="H339" s="4" t="s">
        <v>460</v>
      </c>
    </row>
    <row r="340" spans="1:8" x14ac:dyDescent="0.3">
      <c r="A340" s="4" t="s">
        <v>462</v>
      </c>
      <c r="H340" s="4" t="s">
        <v>462</v>
      </c>
    </row>
    <row r="341" spans="1:8" x14ac:dyDescent="0.3">
      <c r="A341" s="4" t="s">
        <v>463</v>
      </c>
      <c r="H341" s="4" t="s">
        <v>463</v>
      </c>
    </row>
    <row r="342" spans="1:8" x14ac:dyDescent="0.3">
      <c r="A342" s="4" t="s">
        <v>464</v>
      </c>
      <c r="H342" s="4" t="s">
        <v>464</v>
      </c>
    </row>
    <row r="343" spans="1:8" x14ac:dyDescent="0.3">
      <c r="A343" s="4" t="s">
        <v>465</v>
      </c>
      <c r="H343" s="4" t="s">
        <v>465</v>
      </c>
    </row>
    <row r="344" spans="1:8" x14ac:dyDescent="0.3">
      <c r="A344" s="4" t="s">
        <v>466</v>
      </c>
      <c r="H344" s="4" t="s">
        <v>466</v>
      </c>
    </row>
    <row r="345" spans="1:8" x14ac:dyDescent="0.3">
      <c r="A345" s="4" t="s">
        <v>467</v>
      </c>
      <c r="H345" s="4" t="s">
        <v>467</v>
      </c>
    </row>
    <row r="346" spans="1:8" x14ac:dyDescent="0.3">
      <c r="A346" s="4" t="s">
        <v>468</v>
      </c>
      <c r="H346" s="4" t="s">
        <v>468</v>
      </c>
    </row>
    <row r="347" spans="1:8" x14ac:dyDescent="0.3">
      <c r="A347" s="4" t="s">
        <v>469</v>
      </c>
      <c r="H347" s="4" t="s">
        <v>469</v>
      </c>
    </row>
    <row r="348" spans="1:8" x14ac:dyDescent="0.3">
      <c r="A348" s="4" t="s">
        <v>470</v>
      </c>
      <c r="H348" s="4" t="s">
        <v>470</v>
      </c>
    </row>
    <row r="349" spans="1:8" x14ac:dyDescent="0.3">
      <c r="A349" s="4" t="s">
        <v>471</v>
      </c>
      <c r="H349" s="4" t="s">
        <v>471</v>
      </c>
    </row>
    <row r="350" spans="1:8" x14ac:dyDescent="0.3">
      <c r="A350" s="4" t="s">
        <v>472</v>
      </c>
      <c r="H350" s="4" t="s">
        <v>472</v>
      </c>
    </row>
    <row r="351" spans="1:8" x14ac:dyDescent="0.3">
      <c r="A351" s="4" t="s">
        <v>473</v>
      </c>
      <c r="H351" s="4" t="s">
        <v>473</v>
      </c>
    </row>
    <row r="352" spans="1:8" x14ac:dyDescent="0.3">
      <c r="A352" s="4" t="s">
        <v>474</v>
      </c>
      <c r="H352" s="4" t="s">
        <v>474</v>
      </c>
    </row>
    <row r="353" spans="1:8" x14ac:dyDescent="0.3">
      <c r="A353" s="4" t="s">
        <v>475</v>
      </c>
      <c r="H353" s="4" t="s">
        <v>475</v>
      </c>
    </row>
    <row r="354" spans="1:8" x14ac:dyDescent="0.3">
      <c r="A354" s="4" t="s">
        <v>476</v>
      </c>
      <c r="H354" s="4" t="s">
        <v>476</v>
      </c>
    </row>
    <row r="355" spans="1:8" x14ac:dyDescent="0.3">
      <c r="A355" s="4" t="s">
        <v>478</v>
      </c>
      <c r="H355" s="4" t="s">
        <v>478</v>
      </c>
    </row>
    <row r="356" spans="1:8" x14ac:dyDescent="0.3">
      <c r="A356" s="4" t="s">
        <v>480</v>
      </c>
      <c r="H356" s="4" t="s">
        <v>480</v>
      </c>
    </row>
    <row r="357" spans="1:8" x14ac:dyDescent="0.3">
      <c r="A357" s="4" t="s">
        <v>481</v>
      </c>
      <c r="H357" s="4" t="s">
        <v>481</v>
      </c>
    </row>
    <row r="358" spans="1:8" x14ac:dyDescent="0.3">
      <c r="A358" s="4" t="s">
        <v>482</v>
      </c>
      <c r="H358" s="4" t="s">
        <v>482</v>
      </c>
    </row>
    <row r="359" spans="1:8" x14ac:dyDescent="0.3">
      <c r="A359" s="4" t="s">
        <v>483</v>
      </c>
      <c r="H359" s="4" t="s">
        <v>483</v>
      </c>
    </row>
    <row r="360" spans="1:8" x14ac:dyDescent="0.3">
      <c r="A360" s="4" t="s">
        <v>484</v>
      </c>
      <c r="H360" s="4" t="s">
        <v>484</v>
      </c>
    </row>
    <row r="361" spans="1:8" x14ac:dyDescent="0.3">
      <c r="A361" s="4" t="s">
        <v>485</v>
      </c>
      <c r="H361" s="4" t="s">
        <v>485</v>
      </c>
    </row>
    <row r="362" spans="1:8" x14ac:dyDescent="0.3">
      <c r="A362" s="4" t="s">
        <v>486</v>
      </c>
      <c r="H362" s="4" t="s">
        <v>486</v>
      </c>
    </row>
    <row r="363" spans="1:8" x14ac:dyDescent="0.3">
      <c r="A363" s="4" t="s">
        <v>487</v>
      </c>
      <c r="H363" s="4" t="s">
        <v>487</v>
      </c>
    </row>
    <row r="364" spans="1:8" x14ac:dyDescent="0.3">
      <c r="A364" s="4" t="s">
        <v>489</v>
      </c>
      <c r="H364" s="4" t="s">
        <v>489</v>
      </c>
    </row>
    <row r="365" spans="1:8" x14ac:dyDescent="0.3">
      <c r="A365" s="4" t="s">
        <v>491</v>
      </c>
      <c r="H365" s="4" t="s">
        <v>491</v>
      </c>
    </row>
    <row r="366" spans="1:8" x14ac:dyDescent="0.3">
      <c r="A366" s="4" t="s">
        <v>492</v>
      </c>
      <c r="H366" s="4" t="s">
        <v>492</v>
      </c>
    </row>
    <row r="367" spans="1:8" x14ac:dyDescent="0.3">
      <c r="A367" s="4" t="s">
        <v>493</v>
      </c>
      <c r="H367" s="4" t="s">
        <v>493</v>
      </c>
    </row>
    <row r="368" spans="1:8" x14ac:dyDescent="0.3">
      <c r="A368" s="4" t="s">
        <v>494</v>
      </c>
      <c r="H368" s="4" t="s">
        <v>494</v>
      </c>
    </row>
    <row r="369" spans="1:8" x14ac:dyDescent="0.3">
      <c r="A369" s="4" t="s">
        <v>495</v>
      </c>
      <c r="H369" s="4" t="s">
        <v>495</v>
      </c>
    </row>
    <row r="370" spans="1:8" x14ac:dyDescent="0.3">
      <c r="A370" s="4" t="s">
        <v>496</v>
      </c>
      <c r="H370" s="4" t="s">
        <v>496</v>
      </c>
    </row>
    <row r="371" spans="1:8" x14ac:dyDescent="0.3">
      <c r="A371" s="4" t="s">
        <v>497</v>
      </c>
      <c r="H371" s="4" t="s">
        <v>497</v>
      </c>
    </row>
    <row r="372" spans="1:8" x14ac:dyDescent="0.3">
      <c r="A372" s="4" t="s">
        <v>499</v>
      </c>
      <c r="H372" s="4" t="s">
        <v>499</v>
      </c>
    </row>
    <row r="373" spans="1:8" x14ac:dyDescent="0.3">
      <c r="A373" s="4" t="s">
        <v>500</v>
      </c>
      <c r="H373" s="4" t="s">
        <v>500</v>
      </c>
    </row>
    <row r="374" spans="1:8" x14ac:dyDescent="0.3">
      <c r="A374" s="4" t="s">
        <v>502</v>
      </c>
      <c r="H374" s="4" t="s">
        <v>502</v>
      </c>
    </row>
    <row r="375" spans="1:8" x14ac:dyDescent="0.3">
      <c r="A375" s="4" t="s">
        <v>503</v>
      </c>
      <c r="H375" s="4" t="s">
        <v>503</v>
      </c>
    </row>
    <row r="376" spans="1:8" x14ac:dyDescent="0.3">
      <c r="A376" s="4" t="s">
        <v>504</v>
      </c>
      <c r="H376" s="4" t="s">
        <v>504</v>
      </c>
    </row>
    <row r="377" spans="1:8" x14ac:dyDescent="0.3">
      <c r="A377" s="4" t="s">
        <v>506</v>
      </c>
      <c r="H377" s="4" t="s">
        <v>506</v>
      </c>
    </row>
    <row r="378" spans="1:8" x14ac:dyDescent="0.3">
      <c r="A378" s="4" t="s">
        <v>508</v>
      </c>
      <c r="H378" s="4" t="s">
        <v>508</v>
      </c>
    </row>
    <row r="379" spans="1:8" x14ac:dyDescent="0.3">
      <c r="A379" s="4" t="s">
        <v>509</v>
      </c>
      <c r="H379" s="4" t="s">
        <v>509</v>
      </c>
    </row>
    <row r="380" spans="1:8" x14ac:dyDescent="0.3">
      <c r="A380" s="4" t="s">
        <v>510</v>
      </c>
      <c r="H380" s="4" t="s">
        <v>510</v>
      </c>
    </row>
    <row r="381" spans="1:8" x14ac:dyDescent="0.3">
      <c r="A381" s="4" t="s">
        <v>511</v>
      </c>
      <c r="H381" s="4" t="s">
        <v>511</v>
      </c>
    </row>
    <row r="382" spans="1:8" x14ac:dyDescent="0.3">
      <c r="A382" s="4" t="s">
        <v>512</v>
      </c>
      <c r="H382" s="4" t="s">
        <v>512</v>
      </c>
    </row>
    <row r="383" spans="1:8" x14ac:dyDescent="0.3">
      <c r="A383" s="4" t="s">
        <v>513</v>
      </c>
      <c r="H383" s="4" t="s">
        <v>513</v>
      </c>
    </row>
    <row r="384" spans="1:8" x14ac:dyDescent="0.3">
      <c r="A384" s="4" t="s">
        <v>514</v>
      </c>
      <c r="H384" s="4" t="s">
        <v>514</v>
      </c>
    </row>
    <row r="385" spans="1:8" x14ac:dyDescent="0.3">
      <c r="A385" s="4" t="s">
        <v>515</v>
      </c>
      <c r="H385" s="4" t="s">
        <v>515</v>
      </c>
    </row>
    <row r="386" spans="1:8" x14ac:dyDescent="0.3">
      <c r="A386" s="4" t="s">
        <v>517</v>
      </c>
      <c r="H386" s="4" t="s">
        <v>517</v>
      </c>
    </row>
    <row r="387" spans="1:8" x14ac:dyDescent="0.3">
      <c r="A387" s="4" t="s">
        <v>518</v>
      </c>
      <c r="H387" s="4" t="s">
        <v>518</v>
      </c>
    </row>
    <row r="388" spans="1:8" x14ac:dyDescent="0.3">
      <c r="A388" s="4" t="s">
        <v>519</v>
      </c>
      <c r="H388" s="4" t="s">
        <v>519</v>
      </c>
    </row>
    <row r="389" spans="1:8" x14ac:dyDescent="0.3">
      <c r="A389" s="4" t="s">
        <v>520</v>
      </c>
      <c r="H389" s="4" t="s">
        <v>520</v>
      </c>
    </row>
    <row r="390" spans="1:8" x14ac:dyDescent="0.3">
      <c r="A390" s="4" t="s">
        <v>521</v>
      </c>
      <c r="H390" s="4" t="s">
        <v>521</v>
      </c>
    </row>
    <row r="391" spans="1:8" x14ac:dyDescent="0.3">
      <c r="A391" s="4" t="s">
        <v>522</v>
      </c>
      <c r="H391" s="4" t="s">
        <v>522</v>
      </c>
    </row>
    <row r="392" spans="1:8" x14ac:dyDescent="0.3">
      <c r="A392" s="4" t="s">
        <v>523</v>
      </c>
      <c r="H392" s="4" t="s">
        <v>523</v>
      </c>
    </row>
    <row r="393" spans="1:8" x14ac:dyDescent="0.3">
      <c r="A393" s="4" t="s">
        <v>524</v>
      </c>
      <c r="H393" s="4" t="s">
        <v>524</v>
      </c>
    </row>
    <row r="394" spans="1:8" x14ac:dyDescent="0.3">
      <c r="A394" s="4" t="s">
        <v>525</v>
      </c>
      <c r="H394" s="4" t="s">
        <v>525</v>
      </c>
    </row>
    <row r="395" spans="1:8" x14ac:dyDescent="0.3">
      <c r="A395" s="4" t="s">
        <v>526</v>
      </c>
      <c r="H395" s="4" t="s">
        <v>526</v>
      </c>
    </row>
    <row r="396" spans="1:8" x14ac:dyDescent="0.3">
      <c r="A396" s="4" t="s">
        <v>527</v>
      </c>
      <c r="H396" s="4" t="s">
        <v>527</v>
      </c>
    </row>
    <row r="397" spans="1:8" x14ac:dyDescent="0.3">
      <c r="A397" s="4" t="s">
        <v>528</v>
      </c>
      <c r="H397" s="4" t="s">
        <v>528</v>
      </c>
    </row>
    <row r="398" spans="1:8" x14ac:dyDescent="0.3">
      <c r="A398" s="4" t="s">
        <v>529</v>
      </c>
      <c r="H398" s="4" t="s">
        <v>529</v>
      </c>
    </row>
    <row r="399" spans="1:8" x14ac:dyDescent="0.3">
      <c r="A399" s="4" t="s">
        <v>530</v>
      </c>
      <c r="H399" s="4" t="s">
        <v>530</v>
      </c>
    </row>
    <row r="400" spans="1:8" x14ac:dyDescent="0.3">
      <c r="A400" s="4" t="s">
        <v>531</v>
      </c>
      <c r="H400" s="4" t="s">
        <v>531</v>
      </c>
    </row>
    <row r="401" spans="1:8" x14ac:dyDescent="0.3">
      <c r="A401" s="4" t="s">
        <v>532</v>
      </c>
      <c r="H401" s="4" t="s">
        <v>532</v>
      </c>
    </row>
    <row r="402" spans="1:8" x14ac:dyDescent="0.3">
      <c r="A402" s="4" t="s">
        <v>533</v>
      </c>
      <c r="H402" s="4" t="s">
        <v>533</v>
      </c>
    </row>
    <row r="403" spans="1:8" x14ac:dyDescent="0.3">
      <c r="A403" s="4" t="s">
        <v>534</v>
      </c>
      <c r="H403" s="4" t="s">
        <v>534</v>
      </c>
    </row>
    <row r="404" spans="1:8" x14ac:dyDescent="0.3">
      <c r="A404" s="4" t="s">
        <v>535</v>
      </c>
      <c r="H404" s="4" t="s">
        <v>535</v>
      </c>
    </row>
    <row r="405" spans="1:8" x14ac:dyDescent="0.3">
      <c r="A405" s="4" t="s">
        <v>536</v>
      </c>
      <c r="H405" s="4" t="s">
        <v>536</v>
      </c>
    </row>
    <row r="406" spans="1:8" x14ac:dyDescent="0.3">
      <c r="A406" s="4" t="s">
        <v>537</v>
      </c>
      <c r="H406" s="4" t="s">
        <v>537</v>
      </c>
    </row>
    <row r="407" spans="1:8" x14ac:dyDescent="0.3">
      <c r="A407" s="4" t="s">
        <v>538</v>
      </c>
      <c r="H407" s="4" t="s">
        <v>538</v>
      </c>
    </row>
    <row r="408" spans="1:8" x14ac:dyDescent="0.3">
      <c r="A408" s="4" t="s">
        <v>539</v>
      </c>
      <c r="H408" s="4" t="s">
        <v>539</v>
      </c>
    </row>
    <row r="409" spans="1:8" x14ac:dyDescent="0.3">
      <c r="A409" s="4" t="s">
        <v>540</v>
      </c>
      <c r="H409" s="4" t="s">
        <v>540</v>
      </c>
    </row>
    <row r="410" spans="1:8" x14ac:dyDescent="0.3">
      <c r="A410" s="4" t="s">
        <v>541</v>
      </c>
      <c r="H410" s="4" t="s">
        <v>541</v>
      </c>
    </row>
    <row r="411" spans="1:8" x14ac:dyDescent="0.3">
      <c r="A411" s="4" t="s">
        <v>542</v>
      </c>
      <c r="H411" s="4" t="s">
        <v>542</v>
      </c>
    </row>
    <row r="412" spans="1:8" x14ac:dyDescent="0.3">
      <c r="A412" s="4" t="s">
        <v>543</v>
      </c>
      <c r="H412" s="4" t="s">
        <v>543</v>
      </c>
    </row>
    <row r="413" spans="1:8" x14ac:dyDescent="0.3">
      <c r="A413" s="4" t="s">
        <v>544</v>
      </c>
      <c r="H413" s="4" t="s">
        <v>544</v>
      </c>
    </row>
    <row r="414" spans="1:8" x14ac:dyDescent="0.3">
      <c r="A414" s="4" t="s">
        <v>545</v>
      </c>
      <c r="H414" s="4" t="s">
        <v>545</v>
      </c>
    </row>
    <row r="415" spans="1:8" x14ac:dyDescent="0.3">
      <c r="A415" s="4" t="s">
        <v>546</v>
      </c>
      <c r="H415" s="4" t="s">
        <v>546</v>
      </c>
    </row>
    <row r="416" spans="1:8" x14ac:dyDescent="0.3">
      <c r="A416" s="4" t="s">
        <v>547</v>
      </c>
      <c r="H416" s="4" t="s">
        <v>547</v>
      </c>
    </row>
    <row r="417" spans="1:8" x14ac:dyDescent="0.3">
      <c r="A417" s="4" t="s">
        <v>548</v>
      </c>
      <c r="H417" s="4" t="s">
        <v>548</v>
      </c>
    </row>
    <row r="418" spans="1:8" x14ac:dyDescent="0.3">
      <c r="A418" s="4" t="s">
        <v>549</v>
      </c>
      <c r="H418" s="4" t="s">
        <v>549</v>
      </c>
    </row>
    <row r="419" spans="1:8" x14ac:dyDescent="0.3">
      <c r="A419" s="4" t="s">
        <v>550</v>
      </c>
      <c r="H419" s="4" t="s">
        <v>550</v>
      </c>
    </row>
    <row r="420" spans="1:8" x14ac:dyDescent="0.3">
      <c r="A420" s="4" t="s">
        <v>551</v>
      </c>
      <c r="H420" s="4" t="s">
        <v>551</v>
      </c>
    </row>
    <row r="421" spans="1:8" x14ac:dyDescent="0.3">
      <c r="A421" s="4" t="s">
        <v>552</v>
      </c>
      <c r="H421" s="4" t="s">
        <v>552</v>
      </c>
    </row>
    <row r="422" spans="1:8" x14ac:dyDescent="0.3">
      <c r="A422" s="4" t="s">
        <v>554</v>
      </c>
      <c r="H422" s="4" t="s">
        <v>554</v>
      </c>
    </row>
    <row r="423" spans="1:8" x14ac:dyDescent="0.3">
      <c r="A423" s="4" t="s">
        <v>555</v>
      </c>
      <c r="H423" s="4" t="s">
        <v>555</v>
      </c>
    </row>
    <row r="424" spans="1:8" x14ac:dyDescent="0.3">
      <c r="A424" s="4" t="s">
        <v>556</v>
      </c>
      <c r="H424" s="4" t="s">
        <v>556</v>
      </c>
    </row>
    <row r="425" spans="1:8" x14ac:dyDescent="0.3">
      <c r="A425" s="4" t="s">
        <v>557</v>
      </c>
      <c r="H425" s="4" t="s">
        <v>557</v>
      </c>
    </row>
    <row r="426" spans="1:8" x14ac:dyDescent="0.3">
      <c r="A426" s="4" t="s">
        <v>558</v>
      </c>
      <c r="H426" s="4" t="s">
        <v>558</v>
      </c>
    </row>
    <row r="427" spans="1:8" x14ac:dyDescent="0.3">
      <c r="A427" s="4" t="s">
        <v>559</v>
      </c>
      <c r="H427" s="4" t="s">
        <v>559</v>
      </c>
    </row>
    <row r="428" spans="1:8" x14ac:dyDescent="0.3">
      <c r="A428" s="4" t="s">
        <v>560</v>
      </c>
      <c r="H428" s="4" t="s">
        <v>560</v>
      </c>
    </row>
    <row r="429" spans="1:8" x14ac:dyDescent="0.3">
      <c r="A429" s="4" t="s">
        <v>562</v>
      </c>
      <c r="H429" s="4" t="s">
        <v>562</v>
      </c>
    </row>
    <row r="430" spans="1:8" x14ac:dyDescent="0.3">
      <c r="A430" s="4" t="s">
        <v>563</v>
      </c>
      <c r="H430" s="4" t="s">
        <v>563</v>
      </c>
    </row>
    <row r="431" spans="1:8" x14ac:dyDescent="0.3">
      <c r="A431" s="4" t="s">
        <v>564</v>
      </c>
      <c r="H431" s="4" t="s">
        <v>564</v>
      </c>
    </row>
    <row r="432" spans="1:8" x14ac:dyDescent="0.3">
      <c r="A432" s="4" t="s">
        <v>565</v>
      </c>
      <c r="H432" s="4" t="s">
        <v>565</v>
      </c>
    </row>
    <row r="433" spans="1:8" x14ac:dyDescent="0.3">
      <c r="A433" s="4" t="s">
        <v>566</v>
      </c>
      <c r="H433" s="4" t="s">
        <v>566</v>
      </c>
    </row>
    <row r="434" spans="1:8" x14ac:dyDescent="0.3">
      <c r="A434" s="4" t="s">
        <v>567</v>
      </c>
      <c r="H434" s="4" t="s">
        <v>567</v>
      </c>
    </row>
    <row r="435" spans="1:8" x14ac:dyDescent="0.3">
      <c r="A435" s="4" t="s">
        <v>568</v>
      </c>
      <c r="H435" s="4" t="s">
        <v>568</v>
      </c>
    </row>
    <row r="436" spans="1:8" x14ac:dyDescent="0.3">
      <c r="A436" s="4" t="s">
        <v>569</v>
      </c>
      <c r="H436" s="4" t="s">
        <v>569</v>
      </c>
    </row>
    <row r="437" spans="1:8" x14ac:dyDescent="0.3">
      <c r="A437" s="4" t="s">
        <v>570</v>
      </c>
      <c r="H437" s="4" t="s">
        <v>570</v>
      </c>
    </row>
    <row r="438" spans="1:8" x14ac:dyDescent="0.3">
      <c r="A438" s="4" t="s">
        <v>571</v>
      </c>
      <c r="H438" s="4" t="s">
        <v>571</v>
      </c>
    </row>
    <row r="439" spans="1:8" x14ac:dyDescent="0.3">
      <c r="A439" s="4" t="s">
        <v>572</v>
      </c>
      <c r="H439" s="4" t="s">
        <v>572</v>
      </c>
    </row>
    <row r="440" spans="1:8" x14ac:dyDescent="0.3">
      <c r="A440" s="4" t="s">
        <v>573</v>
      </c>
      <c r="H440" s="4" t="s">
        <v>573</v>
      </c>
    </row>
    <row r="441" spans="1:8" x14ac:dyDescent="0.3">
      <c r="A441" s="4" t="s">
        <v>574</v>
      </c>
      <c r="H441" s="4" t="s">
        <v>574</v>
      </c>
    </row>
    <row r="442" spans="1:8" x14ac:dyDescent="0.3">
      <c r="A442" s="4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E07B-1877-4157-80E5-70AF5CE44D19}">
  <dimension ref="A3:N447"/>
  <sheetViews>
    <sheetView zoomScale="85" zoomScaleNormal="85" workbookViewId="0">
      <selection activeCell="O17" sqref="O17"/>
    </sheetView>
  </sheetViews>
  <sheetFormatPr defaultRowHeight="14.4" x14ac:dyDescent="0.3"/>
  <cols>
    <col min="1" max="1" width="26.109375" bestFit="1" customWidth="1"/>
    <col min="2" max="5" width="20.21875" style="89" bestFit="1" customWidth="1"/>
    <col min="6" max="6" width="8.44140625" style="89" bestFit="1" customWidth="1"/>
    <col min="7" max="7" width="20.21875" style="89" bestFit="1" customWidth="1"/>
    <col min="10" max="10" width="25.21875" bestFit="1" customWidth="1"/>
    <col min="11" max="12" width="19.21875" bestFit="1" customWidth="1"/>
    <col min="13" max="13" width="20.21875" bestFit="1" customWidth="1"/>
    <col min="14" max="14" width="20" bestFit="1" customWidth="1"/>
  </cols>
  <sheetData>
    <row r="3" spans="1:14" x14ac:dyDescent="0.3">
      <c r="A3" s="3" t="s">
        <v>606</v>
      </c>
      <c r="B3" s="88" t="s">
        <v>602</v>
      </c>
      <c r="N3" s="7"/>
    </row>
    <row r="4" spans="1:14" ht="15" thickBot="1" x14ac:dyDescent="0.35">
      <c r="A4" s="3" t="s">
        <v>575</v>
      </c>
      <c r="B4" s="89" t="s">
        <v>11</v>
      </c>
      <c r="C4" s="89" t="s">
        <v>14</v>
      </c>
      <c r="D4" s="89" t="s">
        <v>15</v>
      </c>
      <c r="E4" s="89" t="s">
        <v>16</v>
      </c>
      <c r="F4" s="89" t="s">
        <v>605</v>
      </c>
      <c r="G4" s="90" t="s">
        <v>608</v>
      </c>
      <c r="N4" s="7"/>
    </row>
    <row r="5" spans="1:14" x14ac:dyDescent="0.3">
      <c r="A5" s="4" t="s">
        <v>18</v>
      </c>
      <c r="B5" s="89">
        <v>137974851000</v>
      </c>
      <c r="C5" s="89">
        <v>128585021000</v>
      </c>
      <c r="D5" s="89">
        <v>150621639000</v>
      </c>
      <c r="E5" s="89">
        <v>157064940000</v>
      </c>
      <c r="J5" s="85" t="s">
        <v>611</v>
      </c>
      <c r="K5" s="86" t="s">
        <v>607</v>
      </c>
      <c r="L5" s="86" t="s">
        <v>609</v>
      </c>
      <c r="M5" s="86" t="s">
        <v>610</v>
      </c>
      <c r="N5" s="87" t="s">
        <v>612</v>
      </c>
    </row>
    <row r="6" spans="1:14" x14ac:dyDescent="0.3">
      <c r="A6" s="83" t="s">
        <v>371</v>
      </c>
      <c r="B6" s="89">
        <v>940000000</v>
      </c>
      <c r="C6" s="89">
        <v>988000000</v>
      </c>
      <c r="D6" s="89">
        <v>1159000000</v>
      </c>
      <c r="E6" s="89">
        <v>1350000000</v>
      </c>
      <c r="G6" s="89">
        <f>SUM(B6:E6)</f>
        <v>4437000000</v>
      </c>
      <c r="J6" s="84" t="s">
        <v>18</v>
      </c>
      <c r="K6" s="91">
        <f>AVERAGE(G6:G82)</f>
        <v>7457746116.8831167</v>
      </c>
      <c r="L6" s="91">
        <f>MEDIAN(G6:G82)</f>
        <v>4437000000</v>
      </c>
      <c r="M6" s="91">
        <f>MAX(G6:G82)-MIN(G6:G82)</f>
        <v>47410000000</v>
      </c>
      <c r="N6" s="92">
        <f>_xlfn.STDEV.P(G6:G82)</f>
        <v>8439654378.3203545</v>
      </c>
    </row>
    <row r="7" spans="1:14" x14ac:dyDescent="0.3">
      <c r="A7" s="83" t="s">
        <v>17</v>
      </c>
      <c r="B7" s="89">
        <v>657315000</v>
      </c>
      <c r="C7" s="89">
        <v>660318000</v>
      </c>
      <c r="D7" s="89">
        <v>851710000</v>
      </c>
      <c r="E7" s="89">
        <v>825780000</v>
      </c>
      <c r="G7" s="89">
        <f t="shared" ref="G7:G70" si="0">SUM(B7:E7)</f>
        <v>2995123000</v>
      </c>
      <c r="J7" s="84" t="s">
        <v>35</v>
      </c>
      <c r="K7" s="91">
        <f>AVERAGE(G84:G116)</f>
        <v>17020143878.787878</v>
      </c>
      <c r="L7" s="91">
        <f>MEDIAN(G84:G116)</f>
        <v>6514000000</v>
      </c>
      <c r="M7" s="91">
        <f>MAX(G84:G116)-MIN(G84:G116)</f>
        <v>105874910000</v>
      </c>
      <c r="N7" s="92">
        <f>_xlfn.STDEV.P(G84:G116)</f>
        <v>25298213053.716572</v>
      </c>
    </row>
    <row r="8" spans="1:14" x14ac:dyDescent="0.3">
      <c r="A8" s="83" t="s">
        <v>75</v>
      </c>
      <c r="B8" s="89">
        <v>745000000</v>
      </c>
      <c r="C8" s="89">
        <v>178000000</v>
      </c>
      <c r="D8" s="89">
        <v>2233000000</v>
      </c>
      <c r="E8" s="89">
        <v>4186000000</v>
      </c>
      <c r="G8" s="89">
        <f t="shared" si="0"/>
        <v>7342000000</v>
      </c>
      <c r="J8" s="84" t="s">
        <v>82</v>
      </c>
      <c r="K8" s="91">
        <f>AVERAGE(G118:G148)</f>
        <v>14202565774.193548</v>
      </c>
      <c r="L8" s="91">
        <f>MEDIAN(G118:G148)</f>
        <v>6947000000</v>
      </c>
      <c r="M8" s="91">
        <f>MAX(G118:G148)-MIN(G118:G148)</f>
        <v>160819000000</v>
      </c>
      <c r="N8" s="92">
        <f>_xlfn.STDEV.P(G118:G148)</f>
        <v>28585955999.941124</v>
      </c>
    </row>
    <row r="9" spans="1:14" x14ac:dyDescent="0.3">
      <c r="A9" s="83" t="s">
        <v>77</v>
      </c>
      <c r="B9" s="89">
        <v>740300000</v>
      </c>
      <c r="C9" s="89">
        <v>820800000</v>
      </c>
      <c r="D9" s="89">
        <v>888500000</v>
      </c>
      <c r="E9" s="89">
        <v>889500000</v>
      </c>
      <c r="G9" s="89">
        <f t="shared" si="0"/>
        <v>3339100000</v>
      </c>
      <c r="J9" s="84" t="s">
        <v>46</v>
      </c>
      <c r="K9" s="91">
        <f>AVERAGE(G150:G190)</f>
        <v>17696114585.365852</v>
      </c>
      <c r="L9" s="91">
        <f>MEDIAN(G150:G190)</f>
        <v>7533818000</v>
      </c>
      <c r="M9" s="91">
        <f>MAX(G150:G190)-MIN(G150:G190)</f>
        <v>142301040000</v>
      </c>
      <c r="N9" s="92">
        <f>_xlfn.STDEV.P(G150:G190)</f>
        <v>28704081647.490383</v>
      </c>
    </row>
    <row r="10" spans="1:14" x14ac:dyDescent="0.3">
      <c r="A10" s="83" t="s">
        <v>101</v>
      </c>
      <c r="B10" s="89">
        <v>1773098000</v>
      </c>
      <c r="C10" s="89">
        <v>1830223000</v>
      </c>
      <c r="D10" s="89">
        <v>1953051000</v>
      </c>
      <c r="E10" s="89">
        <v>2060395000</v>
      </c>
      <c r="G10" s="89">
        <f t="shared" si="0"/>
        <v>7616767000</v>
      </c>
      <c r="J10" s="84" t="s">
        <v>24</v>
      </c>
      <c r="K10" s="91">
        <f>AVERAGE(G192:G239)</f>
        <v>10075159354.166666</v>
      </c>
      <c r="L10" s="91">
        <f>MEDIAN(G192:G239)</f>
        <v>4477500000</v>
      </c>
      <c r="M10" s="91">
        <f>MAX(G192:G239)-MIN(G192:G239)</f>
        <v>61129176000</v>
      </c>
      <c r="N10" s="92">
        <f>_xlfn.STDEV.P(G192:G239)</f>
        <v>12815177015.975281</v>
      </c>
    </row>
    <row r="11" spans="1:14" x14ac:dyDescent="0.3">
      <c r="A11" s="83" t="s">
        <v>106</v>
      </c>
      <c r="B11" s="89">
        <v>1638218000</v>
      </c>
      <c r="C11" s="89">
        <v>1614587000</v>
      </c>
      <c r="D11" s="89">
        <v>1554293000</v>
      </c>
      <c r="E11" s="89">
        <v>1414903000</v>
      </c>
      <c r="G11" s="89">
        <f t="shared" si="0"/>
        <v>6222001000</v>
      </c>
      <c r="J11" s="84" t="s">
        <v>12</v>
      </c>
      <c r="K11" s="91">
        <f>AVERAGE(G241:G302)</f>
        <v>8378041241.9354839</v>
      </c>
      <c r="L11" s="91">
        <f>MEDIAN(G241:G302)</f>
        <v>4231500000</v>
      </c>
      <c r="M11" s="91">
        <f>MAX(G241:G302)-MIN(G241:G302)</f>
        <v>32197200000</v>
      </c>
      <c r="N11" s="92">
        <f>_xlfn.STDEV.P(G241:G302)</f>
        <v>8191410463.2935629</v>
      </c>
    </row>
    <row r="12" spans="1:14" x14ac:dyDescent="0.3">
      <c r="A12" s="83" t="s">
        <v>108</v>
      </c>
      <c r="B12" s="89">
        <v>2229000000</v>
      </c>
      <c r="C12" s="89">
        <v>1293000000</v>
      </c>
      <c r="D12" s="89">
        <v>1455000000</v>
      </c>
      <c r="E12" s="89">
        <v>1573000000</v>
      </c>
      <c r="G12" s="89">
        <f t="shared" si="0"/>
        <v>6550000000</v>
      </c>
      <c r="J12" s="84" t="s">
        <v>21</v>
      </c>
      <c r="K12" s="91">
        <f>AVERAGE(G304:G362)</f>
        <v>13906348745.762712</v>
      </c>
      <c r="L12" s="91">
        <f>MEDIAN(G304:G362)</f>
        <v>3445366000</v>
      </c>
      <c r="M12" s="91">
        <f>MAX(G304:G362)-MIN(G304:G362)</f>
        <v>233183494000</v>
      </c>
      <c r="N12" s="92">
        <f>_xlfn.STDEV.P(G304:G362)</f>
        <v>34233473780.88026</v>
      </c>
    </row>
    <row r="13" spans="1:14" x14ac:dyDescent="0.3">
      <c r="A13" s="83" t="s">
        <v>119</v>
      </c>
      <c r="B13" s="89">
        <v>855200000</v>
      </c>
      <c r="C13" s="89">
        <v>963700000</v>
      </c>
      <c r="D13" s="89">
        <v>939700000</v>
      </c>
      <c r="E13" s="89">
        <v>225900000</v>
      </c>
      <c r="G13" s="89">
        <f t="shared" si="0"/>
        <v>2984500000</v>
      </c>
      <c r="J13" s="84" t="s">
        <v>58</v>
      </c>
      <c r="K13" s="91">
        <f>AVERAGE(G364:G387)</f>
        <v>5872359041.666667</v>
      </c>
      <c r="L13" s="91">
        <f>MEDIAN(G364:G387)</f>
        <v>5117686000</v>
      </c>
      <c r="M13" s="91">
        <f>MAX(G364:G387)-MIN(G364:G387)</f>
        <v>22613000000</v>
      </c>
      <c r="N13" s="92">
        <f>_xlfn.STDEV.P(G364:G387)</f>
        <v>4944451763.0531816</v>
      </c>
    </row>
    <row r="14" spans="1:14" x14ac:dyDescent="0.3">
      <c r="A14" s="83" t="s">
        <v>131</v>
      </c>
      <c r="B14" s="89">
        <v>1342000000</v>
      </c>
      <c r="C14" s="89">
        <v>1772000000</v>
      </c>
      <c r="D14" s="89">
        <v>2574000000</v>
      </c>
      <c r="E14" s="89">
        <v>3071000000</v>
      </c>
      <c r="G14" s="89">
        <f t="shared" si="0"/>
        <v>8759000000</v>
      </c>
      <c r="J14" s="84" t="s">
        <v>51</v>
      </c>
      <c r="K14" s="91">
        <f>AVERAGE(G389:G414)</f>
        <v>2539754884.6153846</v>
      </c>
      <c r="L14" s="91">
        <f>MEDIAN(G389:G414)</f>
        <v>2169336500</v>
      </c>
      <c r="M14" s="91">
        <f>MAX(G389:G414)-MIN(G389:G414)</f>
        <v>8808858000</v>
      </c>
      <c r="N14" s="92">
        <f>_xlfn.STDEV.P(G389:G414)</f>
        <v>1779746497.5873628</v>
      </c>
    </row>
    <row r="15" spans="1:14" x14ac:dyDescent="0.3">
      <c r="A15" s="83" t="s">
        <v>146</v>
      </c>
      <c r="B15" s="89">
        <v>909000000</v>
      </c>
      <c r="C15" s="89">
        <v>971000000</v>
      </c>
      <c r="D15" s="89">
        <v>1114000000</v>
      </c>
      <c r="E15" s="89">
        <v>3355000000</v>
      </c>
      <c r="G15" s="89">
        <f t="shared" si="0"/>
        <v>6349000000</v>
      </c>
      <c r="J15" s="84" t="s">
        <v>181</v>
      </c>
      <c r="K15" s="91">
        <f>AVERAGE(G416:G420)</f>
        <v>39275781000</v>
      </c>
      <c r="L15" s="91">
        <f>MEDIAN(G416:G420)</f>
        <v>10273000000</v>
      </c>
      <c r="M15" s="91">
        <f>MAX(G416:G420)-MIN(G416:G420)</f>
        <v>94202000000</v>
      </c>
      <c r="N15" s="92">
        <f>_xlfn.STDEV.P(G416:G420)</f>
        <v>41239711830.926315</v>
      </c>
    </row>
    <row r="16" spans="1:14" ht="15" thickBot="1" x14ac:dyDescent="0.35">
      <c r="A16" s="83" t="s">
        <v>153</v>
      </c>
      <c r="B16" s="89">
        <v>554982000</v>
      </c>
      <c r="C16" s="89">
        <v>733385000</v>
      </c>
      <c r="D16" s="89">
        <v>793705000</v>
      </c>
      <c r="E16" s="89">
        <v>75606000</v>
      </c>
      <c r="G16" s="89">
        <f t="shared" si="0"/>
        <v>2157678000</v>
      </c>
      <c r="J16" s="69" t="s">
        <v>41</v>
      </c>
      <c r="K16" s="93">
        <f>AVERAGE(G422:G445)</f>
        <v>8629447458.333334</v>
      </c>
      <c r="L16" s="93">
        <f>MEDIAN(G422:G445)</f>
        <v>7757940000</v>
      </c>
      <c r="M16" s="93">
        <f>MAX(G422:G445)-MIN(G422:G445)</f>
        <v>17436800000</v>
      </c>
      <c r="N16" s="94">
        <f>_xlfn.STDEV.P(G422:G445)</f>
        <v>4655812117.2715855</v>
      </c>
    </row>
    <row r="17" spans="1:7" x14ac:dyDescent="0.3">
      <c r="A17" s="83" t="s">
        <v>195</v>
      </c>
      <c r="B17" s="89">
        <v>1655276000</v>
      </c>
      <c r="C17" s="89">
        <v>1736185000</v>
      </c>
      <c r="D17" s="89">
        <v>1769093000</v>
      </c>
      <c r="E17" s="89">
        <v>1940294000</v>
      </c>
      <c r="G17" s="89">
        <f t="shared" si="0"/>
        <v>7100848000</v>
      </c>
    </row>
    <row r="18" spans="1:7" x14ac:dyDescent="0.3">
      <c r="A18" s="83" t="s">
        <v>199</v>
      </c>
      <c r="B18" s="89">
        <v>755900000</v>
      </c>
      <c r="C18" s="89">
        <v>929400000</v>
      </c>
      <c r="D18" s="89">
        <v>1285300000</v>
      </c>
      <c r="E18" s="89">
        <v>1554500000</v>
      </c>
      <c r="G18" s="89">
        <f t="shared" si="0"/>
        <v>4525100000</v>
      </c>
    </row>
    <row r="19" spans="1:7" x14ac:dyDescent="0.3">
      <c r="A19" s="83" t="s">
        <v>202</v>
      </c>
      <c r="B19" s="89">
        <v>9450000000</v>
      </c>
      <c r="C19" s="89">
        <v>11540000000</v>
      </c>
      <c r="D19" s="89">
        <v>13224000000</v>
      </c>
      <c r="E19" s="89">
        <v>14358000000</v>
      </c>
      <c r="G19" s="89">
        <f t="shared" si="0"/>
        <v>48572000000</v>
      </c>
    </row>
    <row r="20" spans="1:7" x14ac:dyDescent="0.3">
      <c r="A20" s="83" t="s">
        <v>204</v>
      </c>
      <c r="B20" s="89">
        <v>1972000000</v>
      </c>
      <c r="C20" s="89">
        <v>2120000000</v>
      </c>
      <c r="D20" s="89">
        <v>2052000000</v>
      </c>
      <c r="E20" s="89">
        <v>2053000000</v>
      </c>
      <c r="G20" s="89">
        <f t="shared" si="0"/>
        <v>8197000000</v>
      </c>
    </row>
    <row r="21" spans="1:7" x14ac:dyDescent="0.3">
      <c r="A21" s="83" t="s">
        <v>205</v>
      </c>
      <c r="B21" s="89">
        <v>1972000000</v>
      </c>
      <c r="C21" s="89">
        <v>2120000000</v>
      </c>
      <c r="D21" s="89">
        <v>2052000000</v>
      </c>
      <c r="E21" s="89">
        <v>2053000000</v>
      </c>
      <c r="G21" s="89">
        <f t="shared" si="0"/>
        <v>8197000000</v>
      </c>
    </row>
    <row r="22" spans="1:7" x14ac:dyDescent="0.3">
      <c r="A22" s="83" t="s">
        <v>206</v>
      </c>
      <c r="B22" s="89">
        <v>1764000000</v>
      </c>
      <c r="C22" s="89">
        <v>1898000000</v>
      </c>
      <c r="D22" s="89">
        <v>1900000000</v>
      </c>
      <c r="E22" s="89">
        <v>2275000000</v>
      </c>
      <c r="G22" s="89">
        <f t="shared" si="0"/>
        <v>7837000000</v>
      </c>
    </row>
    <row r="23" spans="1:7" x14ac:dyDescent="0.3">
      <c r="A23" s="83" t="s">
        <v>208</v>
      </c>
      <c r="B23" s="89">
        <v>920100000</v>
      </c>
      <c r="C23" s="89">
        <v>970300000</v>
      </c>
      <c r="D23" s="89">
        <v>1040200000</v>
      </c>
      <c r="E23" s="89">
        <v>1049700000</v>
      </c>
      <c r="G23" s="89">
        <f t="shared" si="0"/>
        <v>3980300000</v>
      </c>
    </row>
    <row r="24" spans="1:7" x14ac:dyDescent="0.3">
      <c r="A24" s="83" t="s">
        <v>214</v>
      </c>
      <c r="B24" s="89">
        <v>400900000</v>
      </c>
      <c r="C24" s="89">
        <v>325300000</v>
      </c>
      <c r="D24" s="89">
        <v>429700000</v>
      </c>
      <c r="E24" s="89">
        <v>628000000</v>
      </c>
      <c r="G24" s="89">
        <f t="shared" si="0"/>
        <v>1783900000</v>
      </c>
    </row>
    <row r="25" spans="1:7" x14ac:dyDescent="0.3">
      <c r="A25" s="83" t="s">
        <v>241</v>
      </c>
      <c r="B25" s="89">
        <v>510451000</v>
      </c>
      <c r="C25" s="89">
        <v>587775000</v>
      </c>
      <c r="D25" s="89">
        <v>421057000</v>
      </c>
      <c r="E25" s="89">
        <v>578997000</v>
      </c>
      <c r="G25" s="89">
        <f t="shared" si="0"/>
        <v>2098280000</v>
      </c>
    </row>
    <row r="26" spans="1:7" x14ac:dyDescent="0.3">
      <c r="A26" s="83" t="s">
        <v>243</v>
      </c>
      <c r="B26" s="89">
        <v>13017000000</v>
      </c>
      <c r="C26" s="89">
        <v>332000000</v>
      </c>
      <c r="D26" s="89">
        <v>7647000000</v>
      </c>
      <c r="E26" s="89">
        <v>4116000000</v>
      </c>
      <c r="G26" s="89">
        <f t="shared" si="0"/>
        <v>25112000000</v>
      </c>
    </row>
    <row r="27" spans="1:7" x14ac:dyDescent="0.3">
      <c r="A27" s="83" t="s">
        <v>255</v>
      </c>
      <c r="B27" s="89">
        <v>622000000</v>
      </c>
      <c r="C27" s="89">
        <v>666000000</v>
      </c>
      <c r="D27" s="89">
        <v>809000000</v>
      </c>
      <c r="E27" s="89">
        <v>942000000</v>
      </c>
      <c r="G27" s="89">
        <f t="shared" si="0"/>
        <v>3039000000</v>
      </c>
    </row>
    <row r="28" spans="1:7" x14ac:dyDescent="0.3">
      <c r="A28" s="83" t="s">
        <v>272</v>
      </c>
      <c r="B28" s="89">
        <v>5672000000</v>
      </c>
      <c r="C28" s="89">
        <v>1650000000</v>
      </c>
      <c r="D28" s="89">
        <v>4897000000</v>
      </c>
      <c r="E28" s="89">
        <v>9545000000</v>
      </c>
      <c r="G28" s="89">
        <f t="shared" si="0"/>
        <v>21764000000</v>
      </c>
    </row>
    <row r="29" spans="1:7" x14ac:dyDescent="0.3">
      <c r="A29" s="83" t="s">
        <v>273</v>
      </c>
      <c r="B29" s="89">
        <v>1023178000</v>
      </c>
      <c r="C29" s="89">
        <v>1057935000</v>
      </c>
      <c r="D29" s="89">
        <v>1131418000</v>
      </c>
      <c r="E29" s="89">
        <v>1136787000</v>
      </c>
      <c r="G29" s="89">
        <f t="shared" si="0"/>
        <v>4349318000</v>
      </c>
    </row>
    <row r="30" spans="1:7" x14ac:dyDescent="0.3">
      <c r="A30" s="83" t="s">
        <v>275</v>
      </c>
      <c r="B30" s="89">
        <v>6171000000</v>
      </c>
      <c r="C30" s="89">
        <v>6293000000</v>
      </c>
      <c r="D30" s="89">
        <v>6289000000</v>
      </c>
      <c r="E30" s="89">
        <v>5720000000</v>
      </c>
      <c r="G30" s="89">
        <f t="shared" si="0"/>
        <v>24473000000</v>
      </c>
    </row>
    <row r="31" spans="1:7" x14ac:dyDescent="0.3">
      <c r="A31" s="83" t="s">
        <v>276</v>
      </c>
      <c r="B31" s="89">
        <v>604160000</v>
      </c>
      <c r="C31" s="89">
        <v>574032000</v>
      </c>
      <c r="D31" s="89">
        <v>690626000</v>
      </c>
      <c r="E31" s="89">
        <v>549581000</v>
      </c>
      <c r="G31" s="89">
        <f t="shared" si="0"/>
        <v>2418399000</v>
      </c>
    </row>
    <row r="32" spans="1:7" x14ac:dyDescent="0.3">
      <c r="A32" s="83" t="s">
        <v>278</v>
      </c>
      <c r="B32" s="89">
        <v>1302000000</v>
      </c>
      <c r="C32" s="89">
        <v>1417000000</v>
      </c>
      <c r="D32" s="89">
        <v>1551000000</v>
      </c>
      <c r="E32" s="89">
        <v>1569000000</v>
      </c>
      <c r="G32" s="89">
        <f t="shared" si="0"/>
        <v>5839000000</v>
      </c>
    </row>
    <row r="33" spans="1:7" x14ac:dyDescent="0.3">
      <c r="A33" s="83" t="s">
        <v>283</v>
      </c>
      <c r="B33" s="89">
        <v>201251000</v>
      </c>
      <c r="C33" s="89">
        <v>329727000</v>
      </c>
      <c r="D33" s="89">
        <v>469594000</v>
      </c>
      <c r="E33" s="89">
        <v>580027000</v>
      </c>
      <c r="G33" s="89">
        <f t="shared" si="0"/>
        <v>1580599000</v>
      </c>
    </row>
    <row r="34" spans="1:7" x14ac:dyDescent="0.3">
      <c r="A34" s="83" t="s">
        <v>284</v>
      </c>
      <c r="B34" s="89">
        <v>853851000</v>
      </c>
      <c r="C34" s="89">
        <v>806012000</v>
      </c>
      <c r="D34" s="89">
        <v>940692000</v>
      </c>
      <c r="E34" s="89">
        <v>1071178000</v>
      </c>
      <c r="G34" s="89">
        <f t="shared" si="0"/>
        <v>3671733000</v>
      </c>
    </row>
    <row r="35" spans="1:7" x14ac:dyDescent="0.3">
      <c r="A35" s="83" t="s">
        <v>287</v>
      </c>
      <c r="B35" s="89">
        <v>515186000</v>
      </c>
      <c r="C35" s="89">
        <v>563954000</v>
      </c>
      <c r="D35" s="89">
        <v>595118000</v>
      </c>
      <c r="E35" s="89">
        <v>775649000</v>
      </c>
      <c r="G35" s="89">
        <f t="shared" si="0"/>
        <v>2449907000</v>
      </c>
    </row>
    <row r="36" spans="1:7" x14ac:dyDescent="0.3">
      <c r="A36" s="83" t="s">
        <v>292</v>
      </c>
      <c r="B36" s="89">
        <v>7766000000</v>
      </c>
      <c r="C36" s="89">
        <v>9166000000</v>
      </c>
      <c r="D36" s="89">
        <v>10469000000</v>
      </c>
      <c r="E36" s="89">
        <v>11774000000</v>
      </c>
      <c r="G36" s="89">
        <f t="shared" si="0"/>
        <v>39175000000</v>
      </c>
    </row>
    <row r="37" spans="1:7" x14ac:dyDescent="0.3">
      <c r="A37" s="83" t="s">
        <v>296</v>
      </c>
      <c r="B37" s="89">
        <v>1028651000</v>
      </c>
      <c r="C37" s="89">
        <v>1153702000</v>
      </c>
      <c r="D37" s="89">
        <v>1280983000</v>
      </c>
      <c r="E37" s="89">
        <v>1155695000</v>
      </c>
      <c r="G37" s="89">
        <f t="shared" si="0"/>
        <v>4619031000</v>
      </c>
    </row>
    <row r="38" spans="1:7" x14ac:dyDescent="0.3">
      <c r="A38" s="83" t="s">
        <v>321</v>
      </c>
      <c r="B38" s="89">
        <v>677100000</v>
      </c>
      <c r="C38" s="89">
        <v>658900000</v>
      </c>
      <c r="D38" s="89">
        <v>788600000</v>
      </c>
      <c r="E38" s="89">
        <v>871100000</v>
      </c>
      <c r="G38" s="89">
        <f t="shared" si="0"/>
        <v>2995700000</v>
      </c>
    </row>
    <row r="39" spans="1:7" x14ac:dyDescent="0.3">
      <c r="A39" s="83" t="s">
        <v>332</v>
      </c>
      <c r="B39" s="89">
        <v>1345000000</v>
      </c>
      <c r="C39" s="89">
        <v>1350000000</v>
      </c>
      <c r="D39" s="89">
        <v>1323000000</v>
      </c>
      <c r="E39" s="89">
        <v>1101000000</v>
      </c>
      <c r="G39" s="89">
        <f t="shared" si="0"/>
        <v>5119000000</v>
      </c>
    </row>
    <row r="40" spans="1:7" x14ac:dyDescent="0.3">
      <c r="A40" s="83" t="s">
        <v>341</v>
      </c>
      <c r="B40" s="89">
        <v>732595000</v>
      </c>
      <c r="C40" s="89">
        <v>829653000</v>
      </c>
      <c r="D40" s="89">
        <v>997096000</v>
      </c>
      <c r="E40" s="89">
        <v>1058861000</v>
      </c>
      <c r="G40" s="89">
        <f t="shared" si="0"/>
        <v>3618205000</v>
      </c>
    </row>
    <row r="41" spans="1:7" x14ac:dyDescent="0.3">
      <c r="A41" s="83" t="s">
        <v>343</v>
      </c>
      <c r="B41" s="89">
        <v>630739000</v>
      </c>
      <c r="C41" s="89">
        <v>1009500000</v>
      </c>
      <c r="D41" s="89">
        <v>1257800000</v>
      </c>
      <c r="E41" s="89">
        <v>1186000000</v>
      </c>
      <c r="G41" s="89">
        <f t="shared" si="0"/>
        <v>4084039000</v>
      </c>
    </row>
    <row r="42" spans="1:7" x14ac:dyDescent="0.3">
      <c r="A42" s="83" t="s">
        <v>346</v>
      </c>
      <c r="B42" s="89">
        <v>1890000000</v>
      </c>
      <c r="C42" s="89">
        <v>1742000000</v>
      </c>
      <c r="D42" s="89">
        <v>1689000000</v>
      </c>
      <c r="E42" s="89">
        <v>1553000000</v>
      </c>
      <c r="G42" s="89">
        <f t="shared" si="0"/>
        <v>6874000000</v>
      </c>
    </row>
    <row r="43" spans="1:7" x14ac:dyDescent="0.3">
      <c r="A43" s="83" t="s">
        <v>348</v>
      </c>
      <c r="B43" s="89">
        <v>1666000000</v>
      </c>
      <c r="C43" s="89">
        <v>1743000000</v>
      </c>
      <c r="D43" s="89">
        <v>1953000000</v>
      </c>
      <c r="E43" s="89">
        <v>2192000000</v>
      </c>
      <c r="G43" s="89">
        <f t="shared" si="0"/>
        <v>7554000000</v>
      </c>
    </row>
    <row r="44" spans="1:7" x14ac:dyDescent="0.3">
      <c r="A44" s="83" t="s">
        <v>350</v>
      </c>
      <c r="B44" s="89">
        <v>685836000</v>
      </c>
      <c r="C44" s="89">
        <v>922038000</v>
      </c>
      <c r="D44" s="89">
        <v>1086016000</v>
      </c>
      <c r="E44" s="89">
        <v>1262363000</v>
      </c>
      <c r="G44" s="89">
        <f t="shared" si="0"/>
        <v>3956253000</v>
      </c>
    </row>
    <row r="45" spans="1:7" x14ac:dyDescent="0.3">
      <c r="A45" s="83" t="s">
        <v>352</v>
      </c>
      <c r="B45" s="89">
        <v>440704000</v>
      </c>
      <c r="C45" s="89">
        <v>540353000</v>
      </c>
      <c r="D45" s="89">
        <v>664674000</v>
      </c>
      <c r="E45" s="89">
        <v>724138000</v>
      </c>
      <c r="G45" s="89">
        <f t="shared" si="0"/>
        <v>2369869000</v>
      </c>
    </row>
    <row r="46" spans="1:7" x14ac:dyDescent="0.3">
      <c r="A46" s="83" t="s">
        <v>359</v>
      </c>
      <c r="B46" s="89">
        <v>3560000000</v>
      </c>
      <c r="C46" s="89">
        <v>4149000000</v>
      </c>
      <c r="D46" s="89">
        <v>4792000000</v>
      </c>
      <c r="E46" s="89">
        <v>4971000000</v>
      </c>
      <c r="G46" s="89">
        <f t="shared" si="0"/>
        <v>17472000000</v>
      </c>
    </row>
    <row r="47" spans="1:7" x14ac:dyDescent="0.3">
      <c r="A47" s="83" t="s">
        <v>367</v>
      </c>
      <c r="B47" s="89">
        <v>2666000000</v>
      </c>
      <c r="C47" s="89">
        <v>2766000000</v>
      </c>
      <c r="D47" s="89">
        <v>2887000000</v>
      </c>
      <c r="E47" s="89">
        <v>2327000000</v>
      </c>
      <c r="G47" s="89">
        <f t="shared" si="0"/>
        <v>10646000000</v>
      </c>
    </row>
    <row r="48" spans="1:7" x14ac:dyDescent="0.3">
      <c r="A48" s="83" t="s">
        <v>373</v>
      </c>
      <c r="B48" s="89">
        <v>1021015000</v>
      </c>
      <c r="C48" s="89">
        <v>1168103000</v>
      </c>
      <c r="D48" s="89">
        <v>653714000</v>
      </c>
      <c r="E48" s="89">
        <v>540922000</v>
      </c>
      <c r="G48" s="89">
        <f t="shared" si="0"/>
        <v>3383754000</v>
      </c>
    </row>
    <row r="49" spans="1:7" x14ac:dyDescent="0.3">
      <c r="A49" s="83" t="s">
        <v>374</v>
      </c>
      <c r="B49" s="89">
        <v>8604600000</v>
      </c>
      <c r="C49" s="89">
        <v>8764300000</v>
      </c>
      <c r="D49" s="89">
        <v>7949200000</v>
      </c>
      <c r="E49" s="89">
        <v>7145500000</v>
      </c>
      <c r="G49" s="89">
        <f t="shared" si="0"/>
        <v>32463600000</v>
      </c>
    </row>
    <row r="50" spans="1:7" x14ac:dyDescent="0.3">
      <c r="A50" s="83" t="s">
        <v>381</v>
      </c>
      <c r="B50" s="89">
        <v>379508000</v>
      </c>
      <c r="C50" s="89">
        <v>546931000</v>
      </c>
      <c r="D50" s="89">
        <v>772796000</v>
      </c>
      <c r="E50" s="89">
        <v>837566000</v>
      </c>
      <c r="G50" s="89">
        <f t="shared" si="0"/>
        <v>2536801000</v>
      </c>
    </row>
    <row r="51" spans="1:7" x14ac:dyDescent="0.3">
      <c r="A51" s="83" t="s">
        <v>412</v>
      </c>
      <c r="B51" s="89">
        <v>3238000000</v>
      </c>
      <c r="C51" s="89">
        <v>3680000000</v>
      </c>
      <c r="D51" s="89">
        <v>4175000000</v>
      </c>
      <c r="E51" s="89">
        <v>4502000000</v>
      </c>
      <c r="G51" s="89">
        <f t="shared" si="0"/>
        <v>15595000000</v>
      </c>
    </row>
    <row r="52" spans="1:7" x14ac:dyDescent="0.3">
      <c r="A52" s="83" t="s">
        <v>420</v>
      </c>
      <c r="B52" s="89">
        <v>690600000</v>
      </c>
      <c r="C52" s="89">
        <v>725400000</v>
      </c>
      <c r="D52" s="89">
        <v>657500000</v>
      </c>
      <c r="E52" s="89">
        <v>678600000</v>
      </c>
      <c r="G52" s="89">
        <f t="shared" si="0"/>
        <v>2752100000</v>
      </c>
    </row>
    <row r="53" spans="1:7" x14ac:dyDescent="0.3">
      <c r="A53" s="83" t="s">
        <v>424</v>
      </c>
      <c r="B53" s="89">
        <v>1944100000</v>
      </c>
      <c r="C53" s="89">
        <v>1920100000</v>
      </c>
      <c r="D53" s="89">
        <v>2008900000</v>
      </c>
      <c r="G53" s="89">
        <f t="shared" si="0"/>
        <v>5873100000</v>
      </c>
    </row>
    <row r="54" spans="1:7" x14ac:dyDescent="0.3">
      <c r="A54" s="83" t="s">
        <v>425</v>
      </c>
      <c r="B54" s="89">
        <v>977393000</v>
      </c>
      <c r="C54" s="89">
        <v>1103485000</v>
      </c>
      <c r="D54" s="89">
        <v>1270374000</v>
      </c>
      <c r="E54" s="89">
        <v>1514021000</v>
      </c>
      <c r="G54" s="89">
        <f t="shared" si="0"/>
        <v>4865273000</v>
      </c>
    </row>
    <row r="55" spans="1:7" x14ac:dyDescent="0.3">
      <c r="A55" s="83" t="s">
        <v>433</v>
      </c>
      <c r="B55" s="89">
        <v>1829793000</v>
      </c>
      <c r="C55" s="89">
        <v>2412414000</v>
      </c>
      <c r="D55" s="89">
        <v>3073312000</v>
      </c>
      <c r="E55" s="89">
        <v>3258907000</v>
      </c>
      <c r="G55" s="89">
        <f t="shared" si="0"/>
        <v>10574426000</v>
      </c>
    </row>
    <row r="56" spans="1:7" x14ac:dyDescent="0.3">
      <c r="A56" s="83" t="s">
        <v>442</v>
      </c>
      <c r="B56" s="89">
        <v>603899000</v>
      </c>
      <c r="C56" s="89">
        <v>716494000</v>
      </c>
      <c r="D56" s="89">
        <v>833386000</v>
      </c>
      <c r="E56" s="89">
        <v>982664000</v>
      </c>
      <c r="G56" s="89">
        <f t="shared" si="0"/>
        <v>3136443000</v>
      </c>
    </row>
    <row r="57" spans="1:7" x14ac:dyDescent="0.3">
      <c r="A57" s="83" t="s">
        <v>452</v>
      </c>
      <c r="B57" s="89">
        <v>654900000</v>
      </c>
      <c r="C57" s="89">
        <v>545800000</v>
      </c>
      <c r="D57" s="89">
        <v>613100000</v>
      </c>
      <c r="E57" s="89">
        <v>743900000</v>
      </c>
      <c r="G57" s="89">
        <f t="shared" si="0"/>
        <v>2557700000</v>
      </c>
    </row>
    <row r="58" spans="1:7" x14ac:dyDescent="0.3">
      <c r="A58" s="83" t="s">
        <v>458</v>
      </c>
      <c r="B58" s="89">
        <v>788554000</v>
      </c>
      <c r="C58" s="89">
        <v>855094000</v>
      </c>
      <c r="D58" s="89">
        <v>946177000</v>
      </c>
      <c r="E58" s="89">
        <v>1286169000</v>
      </c>
      <c r="G58" s="89">
        <f t="shared" si="0"/>
        <v>3875994000</v>
      </c>
    </row>
    <row r="59" spans="1:7" x14ac:dyDescent="0.3">
      <c r="A59" s="83" t="s">
        <v>463</v>
      </c>
      <c r="B59" s="89">
        <v>1158000000</v>
      </c>
      <c r="C59" s="89">
        <v>1133000000</v>
      </c>
      <c r="D59" s="89">
        <v>1052000000</v>
      </c>
      <c r="E59" s="89">
        <v>774000000</v>
      </c>
      <c r="G59" s="89">
        <f t="shared" si="0"/>
        <v>4117000000</v>
      </c>
    </row>
    <row r="60" spans="1:7" x14ac:dyDescent="0.3">
      <c r="A60" s="83" t="s">
        <v>466</v>
      </c>
      <c r="B60" s="89">
        <v>1271751000</v>
      </c>
      <c r="C60" s="89">
        <v>1343063000</v>
      </c>
      <c r="D60" s="89">
        <v>1488350000</v>
      </c>
      <c r="E60" s="89">
        <v>1624371000</v>
      </c>
      <c r="G60" s="89">
        <f t="shared" si="0"/>
        <v>5727535000</v>
      </c>
    </row>
    <row r="61" spans="1:7" x14ac:dyDescent="0.3">
      <c r="A61" s="83" t="s">
        <v>469</v>
      </c>
      <c r="B61" s="89">
        <v>2207300000</v>
      </c>
      <c r="C61" s="89">
        <v>2792600000</v>
      </c>
      <c r="D61" s="89">
        <v>3351100000</v>
      </c>
      <c r="E61" s="89">
        <v>3853700000</v>
      </c>
      <c r="G61" s="89">
        <f t="shared" si="0"/>
        <v>12204700000</v>
      </c>
    </row>
    <row r="62" spans="1:7" x14ac:dyDescent="0.3">
      <c r="A62" s="83" t="s">
        <v>474</v>
      </c>
      <c r="B62" s="89">
        <v>560500000</v>
      </c>
      <c r="C62" s="89">
        <v>570500000</v>
      </c>
      <c r="D62" s="89">
        <v>576600000</v>
      </c>
      <c r="E62" s="89">
        <v>703700000</v>
      </c>
      <c r="G62" s="89">
        <f t="shared" si="0"/>
        <v>2411300000</v>
      </c>
    </row>
    <row r="63" spans="1:7" x14ac:dyDescent="0.3">
      <c r="A63" s="83" t="s">
        <v>478</v>
      </c>
      <c r="B63" s="89">
        <v>586200000</v>
      </c>
      <c r="C63" s="89">
        <v>684700000</v>
      </c>
      <c r="D63" s="89">
        <v>764800000</v>
      </c>
      <c r="E63" s="89">
        <v>854200000</v>
      </c>
      <c r="G63" s="89">
        <f t="shared" si="0"/>
        <v>2889900000</v>
      </c>
    </row>
    <row r="64" spans="1:7" x14ac:dyDescent="0.3">
      <c r="A64" s="83" t="s">
        <v>480</v>
      </c>
      <c r="B64" s="89">
        <v>933282000</v>
      </c>
      <c r="C64" s="89">
        <v>984880000</v>
      </c>
      <c r="D64" s="89">
        <v>993179000</v>
      </c>
      <c r="E64" s="89">
        <v>1108095000</v>
      </c>
      <c r="G64" s="89">
        <f t="shared" si="0"/>
        <v>4019436000</v>
      </c>
    </row>
    <row r="65" spans="1:7" x14ac:dyDescent="0.3">
      <c r="A65" s="83" t="s">
        <v>483</v>
      </c>
      <c r="B65" s="89">
        <v>1528077000</v>
      </c>
      <c r="C65" s="89">
        <v>1242000000</v>
      </c>
      <c r="D65" s="89">
        <v>923000000</v>
      </c>
      <c r="E65" s="89">
        <v>847000000</v>
      </c>
      <c r="G65" s="89">
        <f t="shared" si="0"/>
        <v>4540077000</v>
      </c>
    </row>
    <row r="66" spans="1:7" x14ac:dyDescent="0.3">
      <c r="A66" s="83" t="s">
        <v>491</v>
      </c>
      <c r="B66" s="89">
        <v>943400000</v>
      </c>
      <c r="C66" s="89">
        <v>1288100000</v>
      </c>
      <c r="D66" s="89">
        <v>1390900000</v>
      </c>
      <c r="E66" s="89">
        <v>1468300000</v>
      </c>
      <c r="G66" s="89">
        <f t="shared" si="0"/>
        <v>5090700000</v>
      </c>
    </row>
    <row r="67" spans="1:7" x14ac:dyDescent="0.3">
      <c r="A67" s="83" t="s">
        <v>506</v>
      </c>
      <c r="B67" s="89">
        <v>911884000</v>
      </c>
      <c r="C67" s="89">
        <v>333589000</v>
      </c>
      <c r="D67" s="89">
        <v>752460000</v>
      </c>
      <c r="E67" s="89">
        <v>854301000</v>
      </c>
      <c r="G67" s="89">
        <f t="shared" si="0"/>
        <v>2852234000</v>
      </c>
    </row>
    <row r="68" spans="1:7" x14ac:dyDescent="0.3">
      <c r="A68" s="83" t="s">
        <v>508</v>
      </c>
      <c r="B68" s="89">
        <v>5579000000</v>
      </c>
      <c r="C68" s="89">
        <v>4779000000</v>
      </c>
      <c r="D68" s="89">
        <v>4535000000</v>
      </c>
      <c r="E68" s="89">
        <v>4910000000</v>
      </c>
      <c r="G68" s="89">
        <f t="shared" si="0"/>
        <v>19803000000</v>
      </c>
    </row>
    <row r="69" spans="1:7" x14ac:dyDescent="0.3">
      <c r="A69" s="83" t="s">
        <v>509</v>
      </c>
      <c r="B69" s="89">
        <v>697217000</v>
      </c>
      <c r="C69" s="89">
        <v>304300000</v>
      </c>
      <c r="D69" s="89">
        <v>891400000</v>
      </c>
      <c r="E69" s="89">
        <v>760100000</v>
      </c>
      <c r="G69" s="89">
        <f t="shared" si="0"/>
        <v>2653017000</v>
      </c>
    </row>
    <row r="70" spans="1:7" x14ac:dyDescent="0.3">
      <c r="A70" s="83" t="s">
        <v>510</v>
      </c>
      <c r="B70" s="89">
        <v>3106526000</v>
      </c>
      <c r="C70" s="89">
        <v>3350570000</v>
      </c>
      <c r="D70" s="89">
        <v>3606501000</v>
      </c>
      <c r="E70" s="89">
        <v>3704700000</v>
      </c>
      <c r="G70" s="89">
        <f t="shared" si="0"/>
        <v>13768297000</v>
      </c>
    </row>
    <row r="71" spans="1:7" x14ac:dyDescent="0.3">
      <c r="A71" s="83" t="s">
        <v>513</v>
      </c>
      <c r="B71" s="89">
        <v>296000000</v>
      </c>
      <c r="C71" s="89">
        <v>294000000</v>
      </c>
      <c r="D71" s="89">
        <v>340000000</v>
      </c>
      <c r="E71" s="89">
        <v>232000000</v>
      </c>
      <c r="G71" s="89">
        <f t="shared" ref="G71:G134" si="1">SUM(B71:E71)</f>
        <v>1162000000</v>
      </c>
    </row>
    <row r="72" spans="1:7" x14ac:dyDescent="0.3">
      <c r="A72" s="83" t="s">
        <v>515</v>
      </c>
      <c r="B72" s="89">
        <v>436792000</v>
      </c>
      <c r="C72" s="89">
        <v>514650000</v>
      </c>
      <c r="D72" s="89">
        <v>589472000</v>
      </c>
      <c r="E72" s="89">
        <v>650508000</v>
      </c>
      <c r="G72" s="89">
        <f t="shared" si="1"/>
        <v>2191422000</v>
      </c>
    </row>
    <row r="73" spans="1:7" x14ac:dyDescent="0.3">
      <c r="A73" s="83" t="s">
        <v>522</v>
      </c>
      <c r="B73" s="89">
        <v>208695000</v>
      </c>
      <c r="C73" s="89">
        <v>265098000</v>
      </c>
      <c r="D73" s="89">
        <v>353955000</v>
      </c>
      <c r="E73" s="89">
        <v>408547000</v>
      </c>
      <c r="G73" s="89">
        <f t="shared" si="1"/>
        <v>1236295000</v>
      </c>
    </row>
    <row r="74" spans="1:7" x14ac:dyDescent="0.3">
      <c r="A74" s="83" t="s">
        <v>523</v>
      </c>
      <c r="B74" s="89">
        <v>208695000</v>
      </c>
      <c r="C74" s="89">
        <v>265098000</v>
      </c>
      <c r="D74" s="89">
        <v>353955000</v>
      </c>
      <c r="E74" s="89">
        <v>408547000</v>
      </c>
      <c r="G74" s="89">
        <f t="shared" si="1"/>
        <v>1236295000</v>
      </c>
    </row>
    <row r="75" spans="1:7" x14ac:dyDescent="0.3">
      <c r="A75" s="83" t="s">
        <v>526</v>
      </c>
      <c r="B75" s="89">
        <v>294794000</v>
      </c>
      <c r="C75" s="89">
        <v>344858000</v>
      </c>
      <c r="D75" s="89">
        <v>424781000</v>
      </c>
      <c r="E75" s="89">
        <v>520979000</v>
      </c>
      <c r="G75" s="89">
        <f t="shared" si="1"/>
        <v>1585412000</v>
      </c>
    </row>
    <row r="76" spans="1:7" x14ac:dyDescent="0.3">
      <c r="A76" s="83" t="s">
        <v>531</v>
      </c>
      <c r="B76" s="89">
        <v>374285000</v>
      </c>
      <c r="C76" s="89">
        <v>426831000</v>
      </c>
      <c r="D76" s="89">
        <v>365385000</v>
      </c>
      <c r="E76" s="89">
        <v>353579000</v>
      </c>
      <c r="G76" s="89">
        <f t="shared" si="1"/>
        <v>1520080000</v>
      </c>
    </row>
    <row r="77" spans="1:7" x14ac:dyDescent="0.3">
      <c r="A77" s="83" t="s">
        <v>536</v>
      </c>
      <c r="B77" s="89">
        <v>1465267000</v>
      </c>
      <c r="C77" s="89">
        <v>1647147000</v>
      </c>
      <c r="D77" s="89">
        <v>1834086000</v>
      </c>
      <c r="E77" s="89">
        <v>1804558000</v>
      </c>
      <c r="G77" s="89">
        <f t="shared" si="1"/>
        <v>6751058000</v>
      </c>
    </row>
    <row r="78" spans="1:7" x14ac:dyDescent="0.3">
      <c r="A78" s="83" t="s">
        <v>537</v>
      </c>
      <c r="B78" s="89">
        <v>3929000000</v>
      </c>
      <c r="C78" s="89">
        <v>4125000000</v>
      </c>
      <c r="D78" s="89">
        <v>3318000000</v>
      </c>
      <c r="E78" s="89">
        <v>2732000000</v>
      </c>
      <c r="G78" s="89">
        <f t="shared" si="1"/>
        <v>14104000000</v>
      </c>
    </row>
    <row r="79" spans="1:7" x14ac:dyDescent="0.3">
      <c r="A79" s="83" t="s">
        <v>551</v>
      </c>
      <c r="B79" s="89">
        <v>1445000000</v>
      </c>
      <c r="C79" s="89">
        <v>1324000000</v>
      </c>
      <c r="D79" s="89">
        <v>1486000000</v>
      </c>
      <c r="E79" s="89">
        <v>1527000000</v>
      </c>
      <c r="G79" s="89">
        <f t="shared" si="1"/>
        <v>5782000000</v>
      </c>
    </row>
    <row r="80" spans="1:7" x14ac:dyDescent="0.3">
      <c r="A80" s="83" t="s">
        <v>559</v>
      </c>
      <c r="B80" s="89">
        <v>867000000</v>
      </c>
      <c r="C80" s="89">
        <v>928000000</v>
      </c>
      <c r="D80" s="89">
        <v>987000000</v>
      </c>
      <c r="E80" s="89">
        <v>1028000000</v>
      </c>
      <c r="G80" s="89">
        <f t="shared" si="1"/>
        <v>3810000000</v>
      </c>
    </row>
    <row r="81" spans="1:7" x14ac:dyDescent="0.3">
      <c r="A81" s="83" t="s">
        <v>560</v>
      </c>
      <c r="B81" s="89">
        <v>1047833000</v>
      </c>
      <c r="C81" s="89">
        <v>1305137000</v>
      </c>
      <c r="D81" s="89">
        <v>1300330000</v>
      </c>
      <c r="E81" s="89">
        <v>747552000</v>
      </c>
      <c r="G81" s="89">
        <f t="shared" si="1"/>
        <v>4400852000</v>
      </c>
    </row>
    <row r="82" spans="1:7" x14ac:dyDescent="0.3">
      <c r="A82" s="83" t="s">
        <v>571</v>
      </c>
      <c r="B82" s="89">
        <v>2331000000</v>
      </c>
      <c r="C82" s="89">
        <v>2129000000</v>
      </c>
      <c r="D82" s="89">
        <v>2092000000</v>
      </c>
      <c r="E82" s="89">
        <v>2000000000</v>
      </c>
      <c r="G82" s="89">
        <f t="shared" si="1"/>
        <v>8552000000</v>
      </c>
    </row>
    <row r="83" spans="1:7" x14ac:dyDescent="0.3">
      <c r="A83" s="4" t="s">
        <v>35</v>
      </c>
      <c r="B83" s="89">
        <v>133459690000</v>
      </c>
      <c r="C83" s="89">
        <v>142640075000</v>
      </c>
      <c r="D83" s="89">
        <v>141839089000</v>
      </c>
      <c r="E83" s="89">
        <v>143725894000</v>
      </c>
      <c r="G83" s="89">
        <f t="shared" si="1"/>
        <v>561664748000</v>
      </c>
    </row>
    <row r="84" spans="1:7" x14ac:dyDescent="0.3">
      <c r="A84" s="83" t="s">
        <v>34</v>
      </c>
      <c r="B84" s="89">
        <v>1958000000</v>
      </c>
      <c r="C84" s="89">
        <v>2130000000</v>
      </c>
      <c r="D84" s="89">
        <v>2861000000</v>
      </c>
      <c r="E84" s="89">
        <v>2010000000</v>
      </c>
      <c r="G84" s="89">
        <f t="shared" si="1"/>
        <v>8959000000</v>
      </c>
    </row>
    <row r="85" spans="1:7" x14ac:dyDescent="0.3">
      <c r="A85" s="83" t="s">
        <v>122</v>
      </c>
      <c r="B85" s="89">
        <v>1299000000</v>
      </c>
      <c r="C85" s="89">
        <v>1148500000</v>
      </c>
      <c r="D85" s="89">
        <v>1330300000</v>
      </c>
      <c r="E85" s="89">
        <v>881400000</v>
      </c>
      <c r="G85" s="89">
        <f t="shared" si="1"/>
        <v>4659200000</v>
      </c>
    </row>
    <row r="86" spans="1:7" x14ac:dyDescent="0.3">
      <c r="A86" s="83" t="s">
        <v>140</v>
      </c>
      <c r="B86" s="89">
        <v>545100000</v>
      </c>
      <c r="C86" s="89">
        <v>622200000</v>
      </c>
      <c r="D86" s="89">
        <v>641200000</v>
      </c>
      <c r="E86" s="89">
        <v>674200000</v>
      </c>
      <c r="G86" s="89">
        <f t="shared" si="1"/>
        <v>2482700000</v>
      </c>
    </row>
    <row r="87" spans="1:7" x14ac:dyDescent="0.3">
      <c r="A87" s="83" t="s">
        <v>150</v>
      </c>
      <c r="B87" s="89">
        <v>3889000000</v>
      </c>
      <c r="C87" s="89">
        <v>3556000000</v>
      </c>
      <c r="D87" s="89">
        <v>3557000000</v>
      </c>
      <c r="E87" s="89">
        <v>2789000000</v>
      </c>
      <c r="G87" s="89">
        <f t="shared" si="1"/>
        <v>13791000000</v>
      </c>
    </row>
    <row r="88" spans="1:7" x14ac:dyDescent="0.3">
      <c r="A88" s="83" t="s">
        <v>151</v>
      </c>
      <c r="B88" s="89">
        <v>970000000</v>
      </c>
      <c r="C88" s="89">
        <v>977000000</v>
      </c>
      <c r="D88" s="89">
        <v>1008000000</v>
      </c>
      <c r="E88" s="89">
        <v>1064000000</v>
      </c>
      <c r="G88" s="89">
        <f t="shared" si="1"/>
        <v>4019000000</v>
      </c>
    </row>
    <row r="89" spans="1:7" x14ac:dyDescent="0.3">
      <c r="A89" s="83" t="s">
        <v>166</v>
      </c>
      <c r="B89" s="89">
        <v>3104000000</v>
      </c>
      <c r="C89" s="89">
        <v>3283000000</v>
      </c>
      <c r="D89" s="89">
        <v>3689000000</v>
      </c>
      <c r="E89" s="89">
        <v>3750000000</v>
      </c>
      <c r="G89" s="89">
        <f t="shared" si="1"/>
        <v>13826000000</v>
      </c>
    </row>
    <row r="90" spans="1:7" x14ac:dyDescent="0.3">
      <c r="A90" s="83" t="s">
        <v>168</v>
      </c>
      <c r="B90" s="89">
        <v>-1156000</v>
      </c>
      <c r="C90" s="89">
        <v>-2761000</v>
      </c>
      <c r="D90" s="89">
        <v>-11305000</v>
      </c>
      <c r="E90" s="89">
        <v>-10688000</v>
      </c>
      <c r="G90" s="89">
        <f t="shared" si="1"/>
        <v>-25910000</v>
      </c>
    </row>
    <row r="91" spans="1:7" x14ac:dyDescent="0.3">
      <c r="A91" s="83" t="s">
        <v>170</v>
      </c>
      <c r="B91" s="89">
        <v>1131000000</v>
      </c>
      <c r="C91" s="89">
        <v>1322000000</v>
      </c>
      <c r="D91" s="89">
        <v>1156000000</v>
      </c>
      <c r="E91" s="89">
        <v>991000000</v>
      </c>
      <c r="G91" s="89">
        <f t="shared" si="1"/>
        <v>4600000000</v>
      </c>
    </row>
    <row r="92" spans="1:7" x14ac:dyDescent="0.3">
      <c r="A92" s="83" t="s">
        <v>185</v>
      </c>
      <c r="B92" s="89">
        <v>23783000000</v>
      </c>
      <c r="C92" s="89">
        <v>25367000000</v>
      </c>
      <c r="D92" s="89">
        <v>26528000000</v>
      </c>
      <c r="E92" s="89">
        <v>28857000000</v>
      </c>
      <c r="G92" s="89">
        <f t="shared" si="1"/>
        <v>104535000000</v>
      </c>
    </row>
    <row r="93" spans="1:7" x14ac:dyDescent="0.3">
      <c r="A93" s="83" t="s">
        <v>212</v>
      </c>
      <c r="B93" s="89">
        <v>1046000000</v>
      </c>
      <c r="C93" s="89">
        <v>1180000000</v>
      </c>
      <c r="D93" s="89">
        <v>1298000000</v>
      </c>
      <c r="E93" s="89">
        <v>1433000000</v>
      </c>
      <c r="G93" s="89">
        <f t="shared" si="1"/>
        <v>4957000000</v>
      </c>
    </row>
    <row r="94" spans="1:7" x14ac:dyDescent="0.3">
      <c r="A94" s="83" t="s">
        <v>224</v>
      </c>
      <c r="B94" s="89">
        <v>1558800000</v>
      </c>
      <c r="C94" s="89">
        <v>1824700000</v>
      </c>
      <c r="D94" s="89">
        <v>1606300000</v>
      </c>
      <c r="E94" s="89">
        <v>1743400000</v>
      </c>
      <c r="G94" s="89">
        <f t="shared" si="1"/>
        <v>6733200000</v>
      </c>
    </row>
    <row r="95" spans="1:7" x14ac:dyDescent="0.3">
      <c r="A95" s="83" t="s">
        <v>270</v>
      </c>
      <c r="B95" s="89">
        <v>2871600000</v>
      </c>
      <c r="C95" s="89">
        <v>2895500000</v>
      </c>
      <c r="D95" s="89">
        <v>2621200000</v>
      </c>
      <c r="E95" s="89">
        <v>2710600000</v>
      </c>
      <c r="G95" s="89">
        <f t="shared" si="1"/>
        <v>11098900000</v>
      </c>
    </row>
    <row r="96" spans="1:7" x14ac:dyDescent="0.3">
      <c r="A96" s="83" t="s">
        <v>306</v>
      </c>
      <c r="B96" s="89">
        <v>785476000</v>
      </c>
      <c r="C96" s="89">
        <v>914035000</v>
      </c>
      <c r="D96" s="89">
        <v>1064970000</v>
      </c>
      <c r="E96" s="89">
        <v>1286201000</v>
      </c>
      <c r="G96" s="89">
        <f t="shared" si="1"/>
        <v>4050682000</v>
      </c>
    </row>
    <row r="97" spans="1:7" x14ac:dyDescent="0.3">
      <c r="A97" s="83" t="s">
        <v>311</v>
      </c>
      <c r="B97" s="89">
        <v>1156086000</v>
      </c>
      <c r="C97" s="89">
        <v>1356716000</v>
      </c>
      <c r="D97" s="89">
        <v>1437882000</v>
      </c>
      <c r="E97" s="89">
        <v>1413367000</v>
      </c>
      <c r="G97" s="89">
        <f t="shared" si="1"/>
        <v>5364051000</v>
      </c>
    </row>
    <row r="98" spans="1:7" x14ac:dyDescent="0.3">
      <c r="A98" s="83" t="s">
        <v>334</v>
      </c>
      <c r="B98" s="89">
        <v>1562000000</v>
      </c>
      <c r="C98" s="89">
        <v>2837000000</v>
      </c>
      <c r="D98" s="89">
        <v>1024000000</v>
      </c>
      <c r="E98" s="89">
        <v>1091000000</v>
      </c>
      <c r="G98" s="89">
        <f t="shared" si="1"/>
        <v>6514000000</v>
      </c>
    </row>
    <row r="99" spans="1:7" x14ac:dyDescent="0.3">
      <c r="A99" s="83" t="s">
        <v>338</v>
      </c>
      <c r="B99" s="89">
        <v>2903000000</v>
      </c>
      <c r="C99" s="89">
        <v>2521000000</v>
      </c>
      <c r="D99" s="89">
        <v>1613000000</v>
      </c>
      <c r="E99" s="89">
        <v>3317000000</v>
      </c>
      <c r="G99" s="89">
        <f t="shared" si="1"/>
        <v>10354000000</v>
      </c>
    </row>
    <row r="100" spans="1:7" x14ac:dyDescent="0.3">
      <c r="A100" s="83" t="s">
        <v>342</v>
      </c>
      <c r="B100" s="89">
        <v>10779000000</v>
      </c>
      <c r="C100" s="89">
        <v>10228000000</v>
      </c>
      <c r="D100" s="89">
        <v>9708000000</v>
      </c>
      <c r="E100" s="89">
        <v>8728000000</v>
      </c>
      <c r="G100" s="89">
        <f t="shared" si="1"/>
        <v>39443000000</v>
      </c>
    </row>
    <row r="101" spans="1:7" x14ac:dyDescent="0.3">
      <c r="A101" s="83" t="s">
        <v>344</v>
      </c>
      <c r="B101" s="89">
        <v>2764000000</v>
      </c>
      <c r="C101" s="89">
        <v>2725000000</v>
      </c>
      <c r="D101" s="89">
        <v>3137000000</v>
      </c>
      <c r="E101" s="89">
        <v>3576000000</v>
      </c>
      <c r="G101" s="89">
        <f t="shared" si="1"/>
        <v>12202000000</v>
      </c>
    </row>
    <row r="102" spans="1:7" x14ac:dyDescent="0.3">
      <c r="A102" s="83" t="s">
        <v>379</v>
      </c>
      <c r="B102" s="89">
        <v>3683000000</v>
      </c>
      <c r="C102" s="89">
        <v>4214000000</v>
      </c>
      <c r="D102" s="89">
        <v>3934000000</v>
      </c>
      <c r="E102" s="89">
        <v>3754000000</v>
      </c>
      <c r="G102" s="89">
        <f t="shared" si="1"/>
        <v>15585000000</v>
      </c>
    </row>
    <row r="103" spans="1:7" x14ac:dyDescent="0.3">
      <c r="A103" s="83" t="s">
        <v>383</v>
      </c>
      <c r="B103" s="89">
        <v>840100000</v>
      </c>
      <c r="C103" s="89">
        <v>1023400000</v>
      </c>
      <c r="D103" s="89">
        <v>976000000</v>
      </c>
      <c r="E103" s="89">
        <v>975200000</v>
      </c>
      <c r="G103" s="89">
        <f t="shared" si="1"/>
        <v>3814700000</v>
      </c>
    </row>
    <row r="104" spans="1:7" x14ac:dyDescent="0.3">
      <c r="A104" s="83" t="s">
        <v>384</v>
      </c>
      <c r="B104" s="89">
        <v>575500000</v>
      </c>
      <c r="C104" s="89">
        <v>608200000</v>
      </c>
      <c r="D104" s="89">
        <v>609900000</v>
      </c>
      <c r="E104" s="89">
        <v>656700000</v>
      </c>
      <c r="G104" s="89">
        <f t="shared" si="1"/>
        <v>2450300000</v>
      </c>
    </row>
    <row r="105" spans="1:7" x14ac:dyDescent="0.3">
      <c r="A105" s="83" t="s">
        <v>390</v>
      </c>
      <c r="B105" s="89">
        <v>1065656000</v>
      </c>
      <c r="C105" s="89">
        <v>1172931000</v>
      </c>
      <c r="D105" s="89">
        <v>1339810000</v>
      </c>
      <c r="E105" s="89">
        <v>1632301000</v>
      </c>
      <c r="G105" s="89">
        <f t="shared" si="1"/>
        <v>5210698000</v>
      </c>
    </row>
    <row r="106" spans="1:7" x14ac:dyDescent="0.3">
      <c r="A106" s="83" t="s">
        <v>391</v>
      </c>
      <c r="B106" s="89">
        <v>7314000000</v>
      </c>
      <c r="C106" s="89">
        <v>8095000000</v>
      </c>
      <c r="D106" s="89">
        <v>7619000000</v>
      </c>
      <c r="E106" s="89">
        <v>8365000000</v>
      </c>
      <c r="G106" s="89">
        <f t="shared" si="1"/>
        <v>31393000000</v>
      </c>
    </row>
    <row r="107" spans="1:7" x14ac:dyDescent="0.3">
      <c r="A107" s="83" t="s">
        <v>436</v>
      </c>
      <c r="B107" s="89">
        <v>9705000000</v>
      </c>
      <c r="C107" s="89">
        <v>9581000000</v>
      </c>
      <c r="D107" s="89">
        <v>9712000000</v>
      </c>
      <c r="E107" s="89">
        <v>9785000000</v>
      </c>
      <c r="G107" s="89">
        <f t="shared" si="1"/>
        <v>38783000000</v>
      </c>
    </row>
    <row r="108" spans="1:7" x14ac:dyDescent="0.3">
      <c r="A108" s="83" t="s">
        <v>439</v>
      </c>
      <c r="B108" s="89">
        <v>743050000</v>
      </c>
      <c r="C108" s="89">
        <v>823919000</v>
      </c>
      <c r="D108" s="89">
        <v>1251916000</v>
      </c>
      <c r="E108" s="89">
        <v>1330741000</v>
      </c>
      <c r="G108" s="89">
        <f t="shared" si="1"/>
        <v>4149626000</v>
      </c>
    </row>
    <row r="109" spans="1:7" x14ac:dyDescent="0.3">
      <c r="A109" s="83" t="s">
        <v>444</v>
      </c>
      <c r="B109" s="89">
        <v>13824000000</v>
      </c>
      <c r="C109" s="89">
        <v>12237000000</v>
      </c>
      <c r="D109" s="89">
        <v>10691000000</v>
      </c>
      <c r="E109" s="89">
        <v>10815000000</v>
      </c>
      <c r="G109" s="89">
        <f t="shared" si="1"/>
        <v>47567000000</v>
      </c>
    </row>
    <row r="110" spans="1:7" x14ac:dyDescent="0.3">
      <c r="A110" s="83" t="s">
        <v>475</v>
      </c>
      <c r="B110" s="89">
        <v>910400000</v>
      </c>
      <c r="C110" s="89">
        <v>919000000</v>
      </c>
      <c r="D110" s="89">
        <v>772000000</v>
      </c>
      <c r="E110" s="89">
        <v>1145300000</v>
      </c>
      <c r="G110" s="89">
        <f t="shared" si="1"/>
        <v>3746700000</v>
      </c>
    </row>
    <row r="111" spans="1:7" x14ac:dyDescent="0.3">
      <c r="A111" s="83" t="s">
        <v>489</v>
      </c>
      <c r="B111" s="89">
        <v>522900000</v>
      </c>
      <c r="C111" s="89">
        <v>1096600000</v>
      </c>
      <c r="D111" s="89">
        <v>1500200000</v>
      </c>
      <c r="E111" s="89">
        <v>1765100000</v>
      </c>
      <c r="G111" s="89">
        <f t="shared" si="1"/>
        <v>4884800000</v>
      </c>
    </row>
    <row r="112" spans="1:7" x14ac:dyDescent="0.3">
      <c r="A112" s="83" t="s">
        <v>497</v>
      </c>
      <c r="B112" s="89">
        <v>1658478000</v>
      </c>
      <c r="C112" s="89">
        <v>8181035000</v>
      </c>
      <c r="D112" s="89">
        <v>8551516000</v>
      </c>
      <c r="E112" s="89">
        <v>9040472000</v>
      </c>
      <c r="G112" s="89">
        <f t="shared" si="1"/>
        <v>27431501000</v>
      </c>
    </row>
    <row r="113" spans="1:7" x14ac:dyDescent="0.3">
      <c r="A113" s="83" t="s">
        <v>500</v>
      </c>
      <c r="B113" s="89">
        <v>466700000</v>
      </c>
      <c r="C113" s="89">
        <v>489100000</v>
      </c>
      <c r="D113" s="89">
        <v>352200000</v>
      </c>
      <c r="E113" s="89">
        <v>284600000</v>
      </c>
      <c r="G113" s="89">
        <f t="shared" si="1"/>
        <v>1592600000</v>
      </c>
    </row>
    <row r="114" spans="1:7" x14ac:dyDescent="0.3">
      <c r="A114" s="83" t="s">
        <v>517</v>
      </c>
      <c r="B114" s="89">
        <v>1375000000</v>
      </c>
      <c r="C114" s="89">
        <v>1430000000</v>
      </c>
      <c r="D114" s="89">
        <v>2169000000</v>
      </c>
      <c r="E114" s="89">
        <v>2833000000</v>
      </c>
      <c r="G114" s="89">
        <f t="shared" si="1"/>
        <v>7807000000</v>
      </c>
    </row>
    <row r="115" spans="1:7" x14ac:dyDescent="0.3">
      <c r="A115" s="83" t="s">
        <v>550</v>
      </c>
      <c r="B115" s="89">
        <v>947000000</v>
      </c>
      <c r="C115" s="89">
        <v>1012000000</v>
      </c>
      <c r="D115" s="89">
        <v>944000000</v>
      </c>
      <c r="E115" s="89">
        <v>934000000</v>
      </c>
      <c r="G115" s="89">
        <f t="shared" si="1"/>
        <v>3837000000</v>
      </c>
    </row>
    <row r="116" spans="1:7" x14ac:dyDescent="0.3">
      <c r="A116" s="83" t="s">
        <v>555</v>
      </c>
      <c r="B116" s="89">
        <v>27725000000</v>
      </c>
      <c r="C116" s="89">
        <v>26872000000</v>
      </c>
      <c r="D116" s="89">
        <v>27147000000</v>
      </c>
      <c r="E116" s="89">
        <v>24105000000</v>
      </c>
      <c r="G116" s="89">
        <f t="shared" si="1"/>
        <v>105849000000</v>
      </c>
    </row>
    <row r="117" spans="1:7" x14ac:dyDescent="0.3">
      <c r="A117" s="4" t="s">
        <v>82</v>
      </c>
      <c r="B117" s="89">
        <v>164496752000</v>
      </c>
      <c r="C117" s="89">
        <v>153149585000</v>
      </c>
      <c r="D117" s="89">
        <v>114073844000</v>
      </c>
      <c r="E117" s="89">
        <v>8559358000</v>
      </c>
      <c r="G117" s="89">
        <f t="shared" si="1"/>
        <v>440279539000</v>
      </c>
    </row>
    <row r="118" spans="1:7" x14ac:dyDescent="0.3">
      <c r="A118" s="83" t="s">
        <v>414</v>
      </c>
      <c r="B118" s="89">
        <v>3389000000</v>
      </c>
      <c r="C118" s="89">
        <v>3199000000</v>
      </c>
      <c r="D118" s="89">
        <v>3717000000</v>
      </c>
      <c r="E118" s="89">
        <v>1299000000</v>
      </c>
      <c r="G118" s="89">
        <f t="shared" si="1"/>
        <v>11604000000</v>
      </c>
    </row>
    <row r="119" spans="1:7" x14ac:dyDescent="0.3">
      <c r="A119" s="83" t="s">
        <v>81</v>
      </c>
      <c r="B119" s="89">
        <v>5135000000</v>
      </c>
      <c r="C119" s="89">
        <v>4681000000</v>
      </c>
      <c r="D119" s="89">
        <v>-635000000</v>
      </c>
      <c r="E119" s="89">
        <v>-25845000000</v>
      </c>
      <c r="G119" s="89">
        <f t="shared" si="1"/>
        <v>-16664000000</v>
      </c>
    </row>
    <row r="120" spans="1:7" x14ac:dyDescent="0.3">
      <c r="A120" s="83" t="s">
        <v>84</v>
      </c>
      <c r="B120" s="89">
        <v>5456000000</v>
      </c>
      <c r="C120" s="89">
        <v>7878000000</v>
      </c>
      <c r="D120" s="89">
        <v>-1090000000</v>
      </c>
      <c r="E120" s="89">
        <v>-1426000000</v>
      </c>
      <c r="G120" s="89">
        <f t="shared" si="1"/>
        <v>10818000000</v>
      </c>
    </row>
    <row r="121" spans="1:7" x14ac:dyDescent="0.3">
      <c r="A121" s="83" t="s">
        <v>112</v>
      </c>
      <c r="B121" s="89">
        <v>1949000000</v>
      </c>
      <c r="C121" s="89">
        <v>2859000000</v>
      </c>
      <c r="D121" s="89">
        <v>-108000000</v>
      </c>
      <c r="E121" s="89">
        <v>-1331000000</v>
      </c>
      <c r="G121" s="89">
        <f t="shared" si="1"/>
        <v>3369000000</v>
      </c>
    </row>
    <row r="122" spans="1:7" x14ac:dyDescent="0.3">
      <c r="A122" s="83" t="s">
        <v>142</v>
      </c>
      <c r="B122" s="89">
        <v>1701000000</v>
      </c>
      <c r="C122" s="89">
        <v>2561000000</v>
      </c>
      <c r="D122" s="89">
        <v>3607000000</v>
      </c>
      <c r="E122" s="89">
        <v>-94000000</v>
      </c>
      <c r="G122" s="89">
        <f t="shared" si="1"/>
        <v>7775000000</v>
      </c>
    </row>
    <row r="123" spans="1:7" x14ac:dyDescent="0.3">
      <c r="A123" s="83" t="s">
        <v>161</v>
      </c>
      <c r="B123" s="89">
        <v>292974000</v>
      </c>
      <c r="C123" s="89">
        <v>547294000</v>
      </c>
      <c r="D123" s="89">
        <v>885769000</v>
      </c>
      <c r="E123" s="89">
        <v>41692000</v>
      </c>
      <c r="G123" s="89">
        <f t="shared" si="1"/>
        <v>1767729000</v>
      </c>
    </row>
    <row r="124" spans="1:7" x14ac:dyDescent="0.3">
      <c r="A124" s="83" t="s">
        <v>187</v>
      </c>
      <c r="B124" s="89">
        <v>36741000000</v>
      </c>
      <c r="C124" s="89">
        <v>29074000000</v>
      </c>
      <c r="D124" s="89">
        <v>21711000000</v>
      </c>
      <c r="E124" s="89">
        <v>-370000000</v>
      </c>
      <c r="G124" s="89">
        <f t="shared" si="1"/>
        <v>87156000000</v>
      </c>
    </row>
    <row r="125" spans="1:7" x14ac:dyDescent="0.3">
      <c r="A125" s="83" t="s">
        <v>188</v>
      </c>
      <c r="B125" s="89">
        <v>762960000</v>
      </c>
      <c r="C125" s="89">
        <v>916013000</v>
      </c>
      <c r="D125" s="89">
        <v>930800000</v>
      </c>
      <c r="E125" s="89">
        <v>-199373000</v>
      </c>
      <c r="G125" s="89">
        <f t="shared" si="1"/>
        <v>2410400000</v>
      </c>
    </row>
    <row r="126" spans="1:7" x14ac:dyDescent="0.3">
      <c r="A126" s="83" t="s">
        <v>217</v>
      </c>
      <c r="B126" s="89">
        <v>2606000000</v>
      </c>
      <c r="C126" s="89">
        <v>6697000000</v>
      </c>
      <c r="D126" s="89">
        <v>171000000</v>
      </c>
      <c r="E126" s="89">
        <v>2347000000</v>
      </c>
      <c r="G126" s="89">
        <f t="shared" si="1"/>
        <v>11821000000</v>
      </c>
    </row>
    <row r="127" spans="1:7" x14ac:dyDescent="0.3">
      <c r="A127" s="83" t="s">
        <v>227</v>
      </c>
      <c r="B127" s="89">
        <v>2951071000</v>
      </c>
      <c r="C127" s="89">
        <v>4198153000</v>
      </c>
      <c r="D127" s="89">
        <v>6218276000</v>
      </c>
      <c r="E127" s="89">
        <v>91707000</v>
      </c>
      <c r="G127" s="89">
        <f t="shared" si="1"/>
        <v>13459207000</v>
      </c>
    </row>
    <row r="128" spans="1:7" x14ac:dyDescent="0.3">
      <c r="A128" s="83" t="s">
        <v>230</v>
      </c>
      <c r="B128" s="89">
        <v>650635000</v>
      </c>
      <c r="C128" s="89">
        <v>1027362000</v>
      </c>
      <c r="D128" s="89">
        <v>361816000</v>
      </c>
      <c r="E128" s="89">
        <v>42763000</v>
      </c>
      <c r="G128" s="89">
        <f t="shared" si="1"/>
        <v>2082576000</v>
      </c>
    </row>
    <row r="129" spans="1:7" x14ac:dyDescent="0.3">
      <c r="A129" s="83" t="s">
        <v>282</v>
      </c>
      <c r="B129" s="89">
        <v>3138000000</v>
      </c>
      <c r="C129" s="89">
        <v>5243000000</v>
      </c>
      <c r="D129" s="89">
        <v>2320000000</v>
      </c>
      <c r="E129" s="89">
        <v>636000000</v>
      </c>
      <c r="G129" s="89">
        <f t="shared" si="1"/>
        <v>11337000000</v>
      </c>
    </row>
    <row r="130" spans="1:7" x14ac:dyDescent="0.3">
      <c r="A130" s="83" t="s">
        <v>294</v>
      </c>
      <c r="B130" s="89">
        <v>4718000000</v>
      </c>
      <c r="C130" s="89">
        <v>4204000000</v>
      </c>
      <c r="D130" s="89">
        <v>2897000000</v>
      </c>
      <c r="E130" s="89">
        <v>-1345000000</v>
      </c>
      <c r="G130" s="89">
        <f t="shared" si="1"/>
        <v>10474000000</v>
      </c>
    </row>
    <row r="131" spans="1:7" x14ac:dyDescent="0.3">
      <c r="A131" s="83" t="s">
        <v>300</v>
      </c>
      <c r="B131" s="89">
        <v>937738000</v>
      </c>
      <c r="C131" s="89">
        <v>1053174000</v>
      </c>
      <c r="D131" s="89">
        <v>711205000</v>
      </c>
      <c r="E131" s="89">
        <v>-19716000</v>
      </c>
      <c r="G131" s="89">
        <f t="shared" si="1"/>
        <v>2682401000</v>
      </c>
    </row>
    <row r="132" spans="1:7" x14ac:dyDescent="0.3">
      <c r="A132" s="83" t="s">
        <v>339</v>
      </c>
      <c r="B132" s="89">
        <v>3892000000</v>
      </c>
      <c r="C132" s="89">
        <v>4722000000</v>
      </c>
      <c r="D132" s="89">
        <v>4516000000</v>
      </c>
      <c r="E132" s="89">
        <v>3959000000</v>
      </c>
      <c r="G132" s="89">
        <f t="shared" si="1"/>
        <v>17089000000</v>
      </c>
    </row>
    <row r="133" spans="1:7" x14ac:dyDescent="0.3">
      <c r="A133" s="83" t="s">
        <v>395</v>
      </c>
      <c r="B133" s="89">
        <v>5098000000</v>
      </c>
      <c r="C133" s="89">
        <v>3331000000</v>
      </c>
      <c r="D133" s="89">
        <v>3766000000</v>
      </c>
      <c r="E133" s="89">
        <v>4485000000</v>
      </c>
      <c r="G133" s="89">
        <f t="shared" si="1"/>
        <v>16680000000</v>
      </c>
    </row>
    <row r="134" spans="1:7" x14ac:dyDescent="0.3">
      <c r="A134" s="83" t="s">
        <v>397</v>
      </c>
      <c r="B134" s="89">
        <v>3862000000</v>
      </c>
      <c r="C134" s="89">
        <v>3200000000</v>
      </c>
      <c r="D134" s="89">
        <v>2112000000</v>
      </c>
      <c r="E134" s="89">
        <v>-960000000</v>
      </c>
      <c r="G134" s="89">
        <f t="shared" si="1"/>
        <v>8214000000</v>
      </c>
    </row>
    <row r="135" spans="1:7" x14ac:dyDescent="0.3">
      <c r="A135" s="83" t="s">
        <v>403</v>
      </c>
      <c r="B135" s="89">
        <v>1952827000</v>
      </c>
      <c r="C135" s="89">
        <v>1990986000</v>
      </c>
      <c r="D135" s="89">
        <v>1770801000</v>
      </c>
      <c r="E135" s="89">
        <v>-86136000</v>
      </c>
      <c r="G135" s="89">
        <f t="shared" ref="G135:G198" si="2">SUM(B135:E135)</f>
        <v>5628478000</v>
      </c>
    </row>
    <row r="136" spans="1:7" x14ac:dyDescent="0.3">
      <c r="A136" s="83" t="s">
        <v>405</v>
      </c>
      <c r="B136" s="89">
        <v>2157000000</v>
      </c>
      <c r="C136" s="89">
        <v>1916000000</v>
      </c>
      <c r="D136" s="89">
        <v>-672000000</v>
      </c>
      <c r="E136" s="89">
        <v>-279000000</v>
      </c>
      <c r="G136" s="89">
        <f t="shared" si="2"/>
        <v>3122000000</v>
      </c>
    </row>
    <row r="137" spans="1:7" x14ac:dyDescent="0.3">
      <c r="A137" s="83" t="s">
        <v>411</v>
      </c>
      <c r="B137" s="89">
        <v>134000000</v>
      </c>
      <c r="C137" s="89">
        <v>450000000</v>
      </c>
      <c r="D137" s="89">
        <v>575000000</v>
      </c>
      <c r="E137" s="89">
        <v>-5061000000</v>
      </c>
      <c r="G137" s="89">
        <f t="shared" si="2"/>
        <v>-3902000000</v>
      </c>
    </row>
    <row r="138" spans="1:7" x14ac:dyDescent="0.3">
      <c r="A138" s="83" t="s">
        <v>423</v>
      </c>
      <c r="B138" s="89">
        <v>946743000</v>
      </c>
      <c r="C138" s="89">
        <v>868737000</v>
      </c>
      <c r="D138" s="89">
        <v>1136972000</v>
      </c>
      <c r="E138" s="89">
        <v>1074203000</v>
      </c>
      <c r="G138" s="89">
        <f t="shared" si="2"/>
        <v>4026655000</v>
      </c>
    </row>
    <row r="139" spans="1:7" x14ac:dyDescent="0.3">
      <c r="A139" s="83" t="s">
        <v>426</v>
      </c>
      <c r="B139" s="89">
        <v>8106000000</v>
      </c>
      <c r="C139" s="89">
        <v>7362000000</v>
      </c>
      <c r="D139" s="89">
        <v>6195000000</v>
      </c>
      <c r="E139" s="89">
        <v>519000000</v>
      </c>
      <c r="G139" s="89">
        <f t="shared" si="2"/>
        <v>22182000000</v>
      </c>
    </row>
    <row r="140" spans="1:7" x14ac:dyDescent="0.3">
      <c r="A140" s="83" t="s">
        <v>451</v>
      </c>
      <c r="B140" s="89">
        <v>4470000000</v>
      </c>
      <c r="C140" s="89">
        <v>2577000000</v>
      </c>
      <c r="D140" s="89">
        <v>3307000000</v>
      </c>
      <c r="E140" s="89">
        <v>4436000000</v>
      </c>
      <c r="G140" s="89">
        <f t="shared" si="2"/>
        <v>14790000000</v>
      </c>
    </row>
    <row r="141" spans="1:7" x14ac:dyDescent="0.3">
      <c r="A141" s="83" t="s">
        <v>467</v>
      </c>
      <c r="B141" s="89">
        <v>344987000</v>
      </c>
      <c r="C141" s="89">
        <v>432030000</v>
      </c>
      <c r="D141" s="89">
        <v>693951000</v>
      </c>
      <c r="E141" s="89">
        <v>-213737000</v>
      </c>
      <c r="G141" s="89">
        <f t="shared" si="2"/>
        <v>1257231000</v>
      </c>
    </row>
    <row r="142" spans="1:7" x14ac:dyDescent="0.3">
      <c r="A142" s="83" t="s">
        <v>471</v>
      </c>
      <c r="B142" s="89">
        <v>1575000000</v>
      </c>
      <c r="C142" s="89">
        <v>1666000000</v>
      </c>
      <c r="D142" s="89">
        <v>1924000000</v>
      </c>
      <c r="E142" s="89">
        <v>1782000000</v>
      </c>
      <c r="G142" s="89">
        <f t="shared" si="2"/>
        <v>6947000000</v>
      </c>
    </row>
    <row r="143" spans="1:7" x14ac:dyDescent="0.3">
      <c r="A143" s="83" t="s">
        <v>493</v>
      </c>
      <c r="B143" s="89">
        <v>839000000</v>
      </c>
      <c r="C143" s="89">
        <v>1204000000</v>
      </c>
      <c r="D143" s="89">
        <v>1373000000</v>
      </c>
      <c r="E143" s="89">
        <v>145000000</v>
      </c>
      <c r="G143" s="89">
        <f t="shared" si="2"/>
        <v>3561000000</v>
      </c>
    </row>
    <row r="144" spans="1:7" x14ac:dyDescent="0.3">
      <c r="A144" s="83" t="s">
        <v>518</v>
      </c>
      <c r="B144" s="89">
        <v>1644000000</v>
      </c>
      <c r="C144" s="89">
        <v>779000000</v>
      </c>
      <c r="D144" s="89">
        <v>1636000000</v>
      </c>
      <c r="E144" s="89">
        <v>2869000000</v>
      </c>
      <c r="G144" s="89">
        <f t="shared" si="2"/>
        <v>6928000000</v>
      </c>
    </row>
    <row r="145" spans="1:7" x14ac:dyDescent="0.3">
      <c r="A145" s="83" t="s">
        <v>538</v>
      </c>
      <c r="B145" s="89">
        <v>5130000000</v>
      </c>
      <c r="C145" s="89">
        <v>3957000000</v>
      </c>
      <c r="D145" s="89">
        <v>5902000000</v>
      </c>
      <c r="E145" s="89">
        <v>6358000000</v>
      </c>
      <c r="G145" s="89">
        <f t="shared" si="2"/>
        <v>21347000000</v>
      </c>
    </row>
    <row r="146" spans="1:7" x14ac:dyDescent="0.3">
      <c r="A146" s="83" t="s">
        <v>554</v>
      </c>
      <c r="B146" s="89">
        <v>1612000000</v>
      </c>
      <c r="C146" s="89">
        <v>1375000000</v>
      </c>
      <c r="D146" s="89">
        <v>1569000000</v>
      </c>
      <c r="E146" s="89">
        <v>1324000000</v>
      </c>
      <c r="G146" s="89">
        <f t="shared" si="2"/>
        <v>5880000000</v>
      </c>
    </row>
    <row r="147" spans="1:7" x14ac:dyDescent="0.3">
      <c r="A147" s="83" t="s">
        <v>562</v>
      </c>
      <c r="B147" s="89">
        <v>583817000</v>
      </c>
      <c r="C147" s="89">
        <v>903836000</v>
      </c>
      <c r="D147" s="89">
        <v>820254000</v>
      </c>
      <c r="E147" s="89">
        <v>-26045000</v>
      </c>
      <c r="G147" s="89">
        <f t="shared" si="2"/>
        <v>2281862000</v>
      </c>
    </row>
    <row r="148" spans="1:7" x14ac:dyDescent="0.3">
      <c r="A148" s="83" t="s">
        <v>566</v>
      </c>
      <c r="B148" s="89">
        <v>51721000000</v>
      </c>
      <c r="C148" s="89">
        <v>42277000000</v>
      </c>
      <c r="D148" s="89">
        <v>35751000000</v>
      </c>
      <c r="E148" s="89">
        <v>14406000000</v>
      </c>
      <c r="G148" s="89">
        <f t="shared" si="2"/>
        <v>144155000000</v>
      </c>
    </row>
    <row r="149" spans="1:7" x14ac:dyDescent="0.3">
      <c r="A149" s="4" t="s">
        <v>46</v>
      </c>
      <c r="B149" s="89">
        <v>162075295000</v>
      </c>
      <c r="C149" s="89">
        <v>185603512000</v>
      </c>
      <c r="D149" s="89">
        <v>183996231000</v>
      </c>
      <c r="E149" s="89">
        <v>193865660000</v>
      </c>
      <c r="G149" s="89">
        <f t="shared" si="2"/>
        <v>725540698000</v>
      </c>
    </row>
    <row r="150" spans="1:7" x14ac:dyDescent="0.3">
      <c r="A150" s="83" t="s">
        <v>45</v>
      </c>
      <c r="B150" s="89">
        <v>4563000000</v>
      </c>
      <c r="C150" s="89">
        <v>5109000000</v>
      </c>
      <c r="D150" s="89">
        <v>4808000000</v>
      </c>
      <c r="E150" s="89">
        <v>4151000000</v>
      </c>
      <c r="G150" s="89">
        <f t="shared" si="2"/>
        <v>18631000000</v>
      </c>
    </row>
    <row r="151" spans="1:7" x14ac:dyDescent="0.3">
      <c r="A151" s="83" t="s">
        <v>48</v>
      </c>
      <c r="B151" s="89">
        <v>11978000000</v>
      </c>
      <c r="C151" s="89">
        <v>12209000000</v>
      </c>
      <c r="D151" s="89">
        <v>12304000000</v>
      </c>
      <c r="E151" s="89">
        <v>5329000000</v>
      </c>
      <c r="G151" s="89">
        <f t="shared" si="2"/>
        <v>41820000000</v>
      </c>
    </row>
    <row r="152" spans="1:7" x14ac:dyDescent="0.3">
      <c r="A152" s="83" t="s">
        <v>53</v>
      </c>
      <c r="B152" s="89">
        <v>867434000</v>
      </c>
      <c r="C152" s="89">
        <v>802532000</v>
      </c>
      <c r="D152" s="89">
        <v>256297000</v>
      </c>
      <c r="E152" s="89">
        <v>929238000</v>
      </c>
      <c r="G152" s="89">
        <f t="shared" si="2"/>
        <v>2855501000</v>
      </c>
    </row>
    <row r="153" spans="1:7" x14ac:dyDescent="0.3">
      <c r="A153" s="83" t="s">
        <v>61</v>
      </c>
      <c r="B153" s="89">
        <v>3695000000</v>
      </c>
      <c r="C153" s="89">
        <v>5012000000</v>
      </c>
      <c r="D153" s="89">
        <v>4651000000</v>
      </c>
      <c r="E153" s="89">
        <v>3610000000</v>
      </c>
      <c r="G153" s="89">
        <f t="shared" si="2"/>
        <v>16968000000</v>
      </c>
    </row>
    <row r="154" spans="1:7" x14ac:dyDescent="0.3">
      <c r="A154" s="83" t="s">
        <v>71</v>
      </c>
      <c r="B154" s="89">
        <v>1556000000</v>
      </c>
      <c r="C154" s="89">
        <v>2282000000</v>
      </c>
      <c r="D154" s="89">
        <v>2903000000</v>
      </c>
      <c r="E154" s="89">
        <v>2559000000</v>
      </c>
      <c r="G154" s="89">
        <f t="shared" si="2"/>
        <v>9300000000</v>
      </c>
    </row>
    <row r="155" spans="1:7" x14ac:dyDescent="0.3">
      <c r="A155" s="83" t="s">
        <v>98</v>
      </c>
      <c r="B155" s="89">
        <v>8197000000</v>
      </c>
      <c r="C155" s="89">
        <v>9404000000</v>
      </c>
      <c r="D155" s="89">
        <v>10325000000</v>
      </c>
      <c r="E155" s="89">
        <v>9086000000</v>
      </c>
      <c r="G155" s="89">
        <f t="shared" si="2"/>
        <v>37012000000</v>
      </c>
    </row>
    <row r="156" spans="1:7" x14ac:dyDescent="0.3">
      <c r="A156" s="83" t="s">
        <v>103</v>
      </c>
      <c r="B156" s="89">
        <v>16063000000</v>
      </c>
      <c r="C156" s="89">
        <v>25893000000</v>
      </c>
      <c r="D156" s="89">
        <v>15133000000</v>
      </c>
      <c r="E156" s="89">
        <v>30499000000</v>
      </c>
      <c r="G156" s="89">
        <f t="shared" si="2"/>
        <v>87588000000</v>
      </c>
    </row>
    <row r="157" spans="1:7" x14ac:dyDescent="0.3">
      <c r="A157" s="83" t="s">
        <v>107</v>
      </c>
      <c r="B157" s="89">
        <v>3491000000</v>
      </c>
      <c r="C157" s="89">
        <v>3919000000</v>
      </c>
      <c r="D157" s="89">
        <v>3702000000</v>
      </c>
      <c r="E157" s="89">
        <v>3584000000</v>
      </c>
      <c r="G157" s="89">
        <f t="shared" si="2"/>
        <v>14696000000</v>
      </c>
    </row>
    <row r="158" spans="1:7" x14ac:dyDescent="0.3">
      <c r="A158" s="83" t="s">
        <v>127</v>
      </c>
      <c r="B158" s="89">
        <v>3226000000</v>
      </c>
      <c r="C158" s="89">
        <v>4513000000</v>
      </c>
      <c r="D158" s="89">
        <v>3767000000</v>
      </c>
      <c r="E158" s="89">
        <v>3629000000</v>
      </c>
      <c r="G158" s="89">
        <f t="shared" si="2"/>
        <v>15135000000</v>
      </c>
    </row>
    <row r="159" spans="1:7" x14ac:dyDescent="0.3">
      <c r="A159" s="83" t="s">
        <v>138</v>
      </c>
      <c r="B159" s="89">
        <v>1268000000</v>
      </c>
      <c r="C159" s="89">
        <v>1194000000</v>
      </c>
      <c r="D159" s="89">
        <v>1471000000</v>
      </c>
      <c r="E159" s="89">
        <v>1478000000</v>
      </c>
      <c r="G159" s="89">
        <f t="shared" si="2"/>
        <v>5411000000</v>
      </c>
    </row>
    <row r="160" spans="1:7" x14ac:dyDescent="0.3">
      <c r="A160" s="83" t="s">
        <v>149</v>
      </c>
      <c r="B160" s="89">
        <v>620000000</v>
      </c>
      <c r="C160" s="89">
        <v>768000000</v>
      </c>
      <c r="D160" s="89">
        <v>774000000</v>
      </c>
      <c r="E160" s="89">
        <v>934000000</v>
      </c>
      <c r="G160" s="89">
        <f t="shared" si="2"/>
        <v>3096000000</v>
      </c>
    </row>
    <row r="161" spans="1:7" x14ac:dyDescent="0.3">
      <c r="A161" s="83" t="s">
        <v>152</v>
      </c>
      <c r="B161" s="89">
        <v>895000000</v>
      </c>
      <c r="C161" s="89">
        <v>924000000</v>
      </c>
      <c r="D161" s="89">
        <v>770000000</v>
      </c>
      <c r="E161" s="89">
        <v>836000000</v>
      </c>
      <c r="G161" s="89">
        <f t="shared" si="2"/>
        <v>3425000000</v>
      </c>
    </row>
    <row r="162" spans="1:7" x14ac:dyDescent="0.3">
      <c r="A162" s="83" t="s">
        <v>160</v>
      </c>
      <c r="B162" s="89">
        <v>6156000000</v>
      </c>
      <c r="C162" s="89">
        <v>7129000000</v>
      </c>
      <c r="D162" s="89">
        <v>7060000000</v>
      </c>
      <c r="E162" s="89">
        <v>6415000000</v>
      </c>
      <c r="G162" s="89">
        <f t="shared" si="2"/>
        <v>26760000000</v>
      </c>
    </row>
    <row r="163" spans="1:7" x14ac:dyDescent="0.3">
      <c r="A163" s="83" t="s">
        <v>194</v>
      </c>
      <c r="B163" s="89">
        <v>4239000000</v>
      </c>
      <c r="C163" s="89">
        <v>4392000000</v>
      </c>
      <c r="D163" s="89">
        <v>4214000000</v>
      </c>
      <c r="E163" s="89">
        <v>4252000000</v>
      </c>
      <c r="G163" s="89">
        <f t="shared" si="2"/>
        <v>17097000000</v>
      </c>
    </row>
    <row r="164" spans="1:7" x14ac:dyDescent="0.3">
      <c r="A164" s="83" t="s">
        <v>234</v>
      </c>
      <c r="B164" s="89">
        <v>-27000000</v>
      </c>
      <c r="C164" s="89">
        <v>322000000</v>
      </c>
      <c r="D164" s="89">
        <v>571000000</v>
      </c>
      <c r="E164" s="89">
        <v>294000000</v>
      </c>
      <c r="G164" s="89">
        <f t="shared" si="2"/>
        <v>1160000000</v>
      </c>
    </row>
    <row r="165" spans="1:7" x14ac:dyDescent="0.3">
      <c r="A165" s="83" t="s">
        <v>286</v>
      </c>
      <c r="B165" s="89">
        <v>891153000</v>
      </c>
      <c r="C165" s="89">
        <v>908544000</v>
      </c>
      <c r="D165" s="89">
        <v>905853000</v>
      </c>
      <c r="E165" s="89">
        <v>995214000</v>
      </c>
      <c r="G165" s="89">
        <f t="shared" si="2"/>
        <v>3700764000</v>
      </c>
    </row>
    <row r="166" spans="1:7" x14ac:dyDescent="0.3">
      <c r="A166" s="83" t="s">
        <v>295</v>
      </c>
      <c r="B166" s="89">
        <v>1811000000</v>
      </c>
      <c r="C166" s="89">
        <v>3655000000</v>
      </c>
      <c r="D166" s="89">
        <v>2052000000</v>
      </c>
      <c r="E166" s="89">
        <v>2328000000</v>
      </c>
      <c r="G166" s="89">
        <f t="shared" si="2"/>
        <v>9846000000</v>
      </c>
    </row>
    <row r="167" spans="1:7" x14ac:dyDescent="0.3">
      <c r="A167" s="83" t="s">
        <v>305</v>
      </c>
      <c r="B167" s="89">
        <v>762839000</v>
      </c>
      <c r="C167" s="89">
        <v>898497000</v>
      </c>
      <c r="D167" s="89">
        <v>869659000</v>
      </c>
      <c r="E167" s="89">
        <v>708587000</v>
      </c>
      <c r="G167" s="89">
        <f t="shared" si="2"/>
        <v>3239582000</v>
      </c>
    </row>
    <row r="168" spans="1:7" x14ac:dyDescent="0.3">
      <c r="A168" s="83" t="s">
        <v>326</v>
      </c>
      <c r="B168" s="89">
        <v>842600000</v>
      </c>
      <c r="C168" s="89">
        <v>1120200000</v>
      </c>
      <c r="D168" s="89">
        <v>1276900000</v>
      </c>
      <c r="E168" s="89">
        <v>1358400000</v>
      </c>
      <c r="G168" s="89">
        <f t="shared" si="2"/>
        <v>4598100000</v>
      </c>
    </row>
    <row r="169" spans="1:7" x14ac:dyDescent="0.3">
      <c r="A169" s="83" t="s">
        <v>331</v>
      </c>
      <c r="B169" s="89">
        <v>25532000000</v>
      </c>
      <c r="C169" s="89">
        <v>26450000000</v>
      </c>
      <c r="D169" s="89">
        <v>27560000000</v>
      </c>
      <c r="E169" s="89">
        <v>26875000000</v>
      </c>
      <c r="G169" s="89">
        <f t="shared" si="2"/>
        <v>106417000000</v>
      </c>
    </row>
    <row r="170" spans="1:7" x14ac:dyDescent="0.3">
      <c r="A170" s="83" t="s">
        <v>335</v>
      </c>
      <c r="B170" s="89">
        <v>27261000</v>
      </c>
      <c r="C170" s="89">
        <v>55689000</v>
      </c>
      <c r="D170" s="89">
        <v>51587000</v>
      </c>
      <c r="E170" s="89">
        <v>59325000</v>
      </c>
      <c r="G170" s="89">
        <f t="shared" si="2"/>
        <v>193862000</v>
      </c>
    </row>
    <row r="171" spans="1:7" x14ac:dyDescent="0.3">
      <c r="A171" s="83" t="s">
        <v>361</v>
      </c>
      <c r="B171" s="89">
        <v>-146110000</v>
      </c>
      <c r="C171" s="89">
        <v>-380970000</v>
      </c>
      <c r="D171" s="89">
        <v>-385024000</v>
      </c>
      <c r="E171" s="89">
        <v>-404936000</v>
      </c>
      <c r="G171" s="89">
        <f t="shared" si="2"/>
        <v>-1317040000</v>
      </c>
    </row>
    <row r="172" spans="1:7" x14ac:dyDescent="0.3">
      <c r="A172" s="83" t="s">
        <v>377</v>
      </c>
      <c r="B172" s="89">
        <v>1089600000</v>
      </c>
      <c r="C172" s="89">
        <v>1234600000</v>
      </c>
      <c r="D172" s="89">
        <v>1439100000</v>
      </c>
      <c r="E172" s="89">
        <v>1473400000</v>
      </c>
      <c r="G172" s="89">
        <f t="shared" si="2"/>
        <v>5236700000</v>
      </c>
    </row>
    <row r="173" spans="1:7" x14ac:dyDescent="0.3">
      <c r="A173" s="83" t="s">
        <v>380</v>
      </c>
      <c r="B173" s="89">
        <v>3310000000</v>
      </c>
      <c r="C173" s="89">
        <v>4052000000</v>
      </c>
      <c r="D173" s="89">
        <v>8804000000</v>
      </c>
      <c r="E173" s="89">
        <v>7470000000</v>
      </c>
      <c r="G173" s="89">
        <f t="shared" si="2"/>
        <v>23636000000</v>
      </c>
    </row>
    <row r="174" spans="1:7" x14ac:dyDescent="0.3">
      <c r="A174" s="83" t="s">
        <v>387</v>
      </c>
      <c r="B174" s="89">
        <v>1829000000</v>
      </c>
      <c r="C174" s="89">
        <v>2077000000</v>
      </c>
      <c r="D174" s="89">
        <v>2301000000</v>
      </c>
      <c r="E174" s="89">
        <v>2419000000</v>
      </c>
      <c r="G174" s="89">
        <f t="shared" si="2"/>
        <v>8626000000</v>
      </c>
    </row>
    <row r="175" spans="1:7" x14ac:dyDescent="0.3">
      <c r="A175" s="83" t="s">
        <v>400</v>
      </c>
      <c r="B175" s="89">
        <v>1779109000</v>
      </c>
      <c r="C175" s="89">
        <v>1965981000</v>
      </c>
      <c r="D175" s="89">
        <v>1859593000</v>
      </c>
      <c r="E175" s="89">
        <v>1929135000</v>
      </c>
      <c r="G175" s="89">
        <f t="shared" si="2"/>
        <v>7533818000</v>
      </c>
    </row>
    <row r="176" spans="1:7" x14ac:dyDescent="0.3">
      <c r="A176" s="83" t="s">
        <v>406</v>
      </c>
      <c r="B176" s="89">
        <v>641000000</v>
      </c>
      <c r="C176" s="89">
        <v>608000000</v>
      </c>
      <c r="D176" s="89">
        <v>718000000</v>
      </c>
      <c r="E176" s="89">
        <v>791000000</v>
      </c>
      <c r="G176" s="89">
        <f t="shared" si="2"/>
        <v>2758000000</v>
      </c>
    </row>
    <row r="177" spans="1:7" x14ac:dyDescent="0.3">
      <c r="A177" s="83" t="s">
        <v>427</v>
      </c>
      <c r="B177" s="89">
        <v>384700000</v>
      </c>
      <c r="C177" s="89">
        <v>382300000</v>
      </c>
      <c r="D177" s="89">
        <v>418400000</v>
      </c>
      <c r="E177" s="89">
        <v>431800000</v>
      </c>
      <c r="G177" s="89">
        <f t="shared" si="2"/>
        <v>1617200000</v>
      </c>
    </row>
    <row r="178" spans="1:7" x14ac:dyDescent="0.3">
      <c r="A178" s="83" t="s">
        <v>438</v>
      </c>
      <c r="B178" s="89">
        <v>1124000000</v>
      </c>
      <c r="C178" s="89">
        <v>1494900000</v>
      </c>
      <c r="D178" s="89">
        <v>1430800000</v>
      </c>
      <c r="E178" s="89">
        <v>1591700000</v>
      </c>
      <c r="G178" s="89">
        <f t="shared" si="2"/>
        <v>5641400000</v>
      </c>
    </row>
    <row r="179" spans="1:7" x14ac:dyDescent="0.3">
      <c r="A179" s="83" t="s">
        <v>440</v>
      </c>
      <c r="B179" s="89">
        <v>1441500000</v>
      </c>
      <c r="C179" s="89">
        <v>1838200000</v>
      </c>
      <c r="D179" s="89">
        <v>2024300000</v>
      </c>
      <c r="E179" s="89">
        <v>2047600000</v>
      </c>
      <c r="G179" s="89">
        <f t="shared" si="2"/>
        <v>7351600000</v>
      </c>
    </row>
    <row r="180" spans="1:7" x14ac:dyDescent="0.3">
      <c r="A180" s="83" t="s">
        <v>445</v>
      </c>
      <c r="B180" s="89">
        <v>4747000000</v>
      </c>
      <c r="C180" s="89">
        <v>6204000000</v>
      </c>
      <c r="D180" s="89">
        <v>6195000000</v>
      </c>
      <c r="E180" s="89">
        <v>6149000000</v>
      </c>
      <c r="G180" s="89">
        <f t="shared" si="2"/>
        <v>23295000000</v>
      </c>
    </row>
    <row r="181" spans="1:7" x14ac:dyDescent="0.3">
      <c r="A181" s="83" t="s">
        <v>450</v>
      </c>
      <c r="B181" s="89">
        <v>708000000</v>
      </c>
      <c r="C181" s="89">
        <v>-1684000000</v>
      </c>
      <c r="D181" s="89">
        <v>1759000000</v>
      </c>
      <c r="E181" s="89">
        <v>7769000000</v>
      </c>
      <c r="G181" s="89">
        <f t="shared" si="2"/>
        <v>8552000000</v>
      </c>
    </row>
    <row r="182" spans="1:7" x14ac:dyDescent="0.3">
      <c r="A182" s="83" t="s">
        <v>486</v>
      </c>
      <c r="B182" s="89">
        <v>3297000000</v>
      </c>
      <c r="C182" s="89">
        <v>1927000000</v>
      </c>
      <c r="D182" s="89">
        <v>2587000000</v>
      </c>
      <c r="E182" s="89">
        <v>2989000000</v>
      </c>
      <c r="G182" s="89">
        <f t="shared" si="2"/>
        <v>10800000000</v>
      </c>
    </row>
    <row r="183" spans="1:7" x14ac:dyDescent="0.3">
      <c r="A183" s="83" t="s">
        <v>494</v>
      </c>
      <c r="B183" s="89">
        <v>3759000000</v>
      </c>
      <c r="C183" s="89">
        <v>3510000000</v>
      </c>
      <c r="D183" s="89">
        <v>3838000000</v>
      </c>
      <c r="E183" s="89">
        <v>4059000000</v>
      </c>
      <c r="G183" s="89">
        <f t="shared" si="2"/>
        <v>15166000000</v>
      </c>
    </row>
    <row r="184" spans="1:7" x14ac:dyDescent="0.3">
      <c r="A184" s="83" t="s">
        <v>511</v>
      </c>
      <c r="B184" s="89">
        <v>846505000</v>
      </c>
      <c r="C184" s="89">
        <v>835776000</v>
      </c>
      <c r="D184" s="89">
        <v>860803000</v>
      </c>
      <c r="E184" s="89">
        <v>842829000</v>
      </c>
      <c r="G184" s="89">
        <f t="shared" si="2"/>
        <v>3385913000</v>
      </c>
    </row>
    <row r="185" spans="1:7" x14ac:dyDescent="0.3">
      <c r="A185" s="83" t="s">
        <v>514</v>
      </c>
      <c r="B185" s="89">
        <v>5306000000</v>
      </c>
      <c r="C185" s="89">
        <v>5458000000</v>
      </c>
      <c r="D185" s="89">
        <v>5113000000</v>
      </c>
      <c r="E185" s="89">
        <v>4416000000</v>
      </c>
      <c r="G185" s="89">
        <f t="shared" si="2"/>
        <v>20293000000</v>
      </c>
    </row>
    <row r="186" spans="1:7" x14ac:dyDescent="0.3">
      <c r="A186" s="83" t="s">
        <v>528</v>
      </c>
      <c r="B186" s="89">
        <v>1394900000</v>
      </c>
      <c r="C186" s="89">
        <v>1369400000</v>
      </c>
      <c r="D186" s="89">
        <v>709500000</v>
      </c>
      <c r="E186" s="89">
        <v>1391100000</v>
      </c>
      <c r="G186" s="89">
        <f t="shared" si="2"/>
        <v>4864900000</v>
      </c>
    </row>
    <row r="187" spans="1:7" x14ac:dyDescent="0.3">
      <c r="A187" s="83" t="s">
        <v>532</v>
      </c>
      <c r="B187" s="89">
        <v>343329000</v>
      </c>
      <c r="C187" s="89">
        <v>355700000</v>
      </c>
      <c r="D187" s="89">
        <v>288300000</v>
      </c>
      <c r="E187" s="89">
        <v>274200000</v>
      </c>
      <c r="G187" s="89">
        <f t="shared" si="2"/>
        <v>1261529000</v>
      </c>
    </row>
    <row r="188" spans="1:7" x14ac:dyDescent="0.3">
      <c r="A188" s="83" t="s">
        <v>549</v>
      </c>
      <c r="B188" s="89">
        <v>31905000000</v>
      </c>
      <c r="C188" s="89">
        <v>35581000000</v>
      </c>
      <c r="D188" s="89">
        <v>36844000000</v>
      </c>
      <c r="E188" s="89">
        <v>36654000000</v>
      </c>
      <c r="G188" s="89">
        <f t="shared" si="2"/>
        <v>140984000000</v>
      </c>
    </row>
    <row r="189" spans="1:7" x14ac:dyDescent="0.3">
      <c r="A189" s="83" t="s">
        <v>564</v>
      </c>
      <c r="B189" s="89">
        <v>893273000</v>
      </c>
      <c r="C189" s="89">
        <v>1221567000</v>
      </c>
      <c r="D189" s="89">
        <v>1021478000</v>
      </c>
      <c r="E189" s="89">
        <v>1142342000</v>
      </c>
      <c r="G189" s="89">
        <f t="shared" si="2"/>
        <v>4278660000</v>
      </c>
    </row>
    <row r="190" spans="1:7" x14ac:dyDescent="0.3">
      <c r="A190" s="83" t="s">
        <v>573</v>
      </c>
      <c r="B190" s="89">
        <v>768202000</v>
      </c>
      <c r="C190" s="89">
        <v>592596000</v>
      </c>
      <c r="D190" s="89">
        <v>744685000</v>
      </c>
      <c r="E190" s="89">
        <v>520726000</v>
      </c>
      <c r="G190" s="89">
        <f t="shared" si="2"/>
        <v>2626209000</v>
      </c>
    </row>
    <row r="191" spans="1:7" x14ac:dyDescent="0.3">
      <c r="A191" s="4" t="s">
        <v>24</v>
      </c>
      <c r="B191" s="89">
        <v>111095767000</v>
      </c>
      <c r="C191" s="89">
        <v>110874941000</v>
      </c>
      <c r="D191" s="89">
        <v>120407131000</v>
      </c>
      <c r="E191" s="89">
        <v>141229810000</v>
      </c>
      <c r="G191" s="89">
        <f t="shared" si="2"/>
        <v>483607649000</v>
      </c>
    </row>
    <row r="192" spans="1:7" x14ac:dyDescent="0.3">
      <c r="A192" s="83" t="s">
        <v>23</v>
      </c>
      <c r="B192" s="89">
        <v>6105000000</v>
      </c>
      <c r="C192" s="89">
        <v>6002000000</v>
      </c>
      <c r="D192" s="89">
        <v>3763000000</v>
      </c>
      <c r="E192" s="89">
        <v>7687000000</v>
      </c>
      <c r="G192" s="89">
        <f t="shared" si="2"/>
        <v>23557000000</v>
      </c>
    </row>
    <row r="193" spans="1:7" x14ac:dyDescent="0.3">
      <c r="A193" s="83" t="s">
        <v>26</v>
      </c>
      <c r="B193" s="89">
        <v>898399000</v>
      </c>
      <c r="C193" s="89">
        <v>782091000</v>
      </c>
      <c r="D193" s="89">
        <v>422220000</v>
      </c>
      <c r="E193" s="89">
        <v>1525774000</v>
      </c>
      <c r="G193" s="89">
        <f t="shared" si="2"/>
        <v>3628484000</v>
      </c>
    </row>
    <row r="194" spans="1:7" x14ac:dyDescent="0.3">
      <c r="A194" s="83" t="s">
        <v>28</v>
      </c>
      <c r="B194" s="89">
        <v>1360000000</v>
      </c>
      <c r="C194" s="89">
        <v>2133000000</v>
      </c>
      <c r="D194" s="89">
        <v>2599000000</v>
      </c>
      <c r="E194" s="89">
        <v>2867000000</v>
      </c>
      <c r="G194" s="89">
        <f t="shared" si="2"/>
        <v>8959000000</v>
      </c>
    </row>
    <row r="195" spans="1:7" x14ac:dyDescent="0.3">
      <c r="A195" s="83" t="s">
        <v>64</v>
      </c>
      <c r="B195" s="89">
        <v>562554000</v>
      </c>
      <c r="C195" s="89">
        <v>896000000</v>
      </c>
      <c r="D195" s="89">
        <v>618000000</v>
      </c>
      <c r="E195" s="89">
        <v>757000000</v>
      </c>
      <c r="G195" s="89">
        <f t="shared" si="2"/>
        <v>2833554000</v>
      </c>
    </row>
    <row r="196" spans="1:7" x14ac:dyDescent="0.3">
      <c r="A196" s="83" t="s">
        <v>70</v>
      </c>
      <c r="B196" s="89">
        <v>5867000000</v>
      </c>
      <c r="C196" s="89">
        <v>6191000000</v>
      </c>
      <c r="D196" s="89">
        <v>8470000000</v>
      </c>
      <c r="E196" s="89">
        <v>9794000000</v>
      </c>
      <c r="G196" s="89">
        <f t="shared" si="2"/>
        <v>30322000000</v>
      </c>
    </row>
    <row r="197" spans="1:7" x14ac:dyDescent="0.3">
      <c r="A197" s="83" t="s">
        <v>79</v>
      </c>
      <c r="B197" s="89">
        <v>4370100000</v>
      </c>
      <c r="C197" s="89">
        <v>4588200000</v>
      </c>
      <c r="D197" s="89">
        <v>5049900000</v>
      </c>
      <c r="E197" s="89">
        <v>5274700000</v>
      </c>
      <c r="G197" s="89">
        <f t="shared" si="2"/>
        <v>19282900000</v>
      </c>
    </row>
    <row r="198" spans="1:7" x14ac:dyDescent="0.3">
      <c r="A198" s="83" t="s">
        <v>105</v>
      </c>
      <c r="B198" s="89">
        <v>2770000000</v>
      </c>
      <c r="C198" s="89">
        <v>496000000</v>
      </c>
      <c r="D198" s="89">
        <v>656000000</v>
      </c>
      <c r="E198" s="89">
        <v>449000000</v>
      </c>
      <c r="G198" s="89">
        <f t="shared" si="2"/>
        <v>4371000000</v>
      </c>
    </row>
    <row r="199" spans="1:7" x14ac:dyDescent="0.3">
      <c r="A199" s="83" t="s">
        <v>110</v>
      </c>
      <c r="B199" s="89">
        <v>639100000</v>
      </c>
      <c r="C199" s="89">
        <v>781500000</v>
      </c>
      <c r="D199" s="89">
        <v>843500000</v>
      </c>
      <c r="E199" s="89">
        <v>947600000</v>
      </c>
      <c r="G199" s="89">
        <f t="shared" ref="G199:G262" si="3">SUM(B199:E199)</f>
        <v>3211700000</v>
      </c>
    </row>
    <row r="200" spans="1:7" x14ac:dyDescent="0.3">
      <c r="A200" s="83" t="s">
        <v>111</v>
      </c>
      <c r="B200" s="89">
        <v>1255000000</v>
      </c>
      <c r="C200" s="89">
        <v>1606000000</v>
      </c>
      <c r="D200" s="89">
        <v>1500000000</v>
      </c>
      <c r="E200" s="89">
        <v>2158000000</v>
      </c>
      <c r="G200" s="89">
        <f t="shared" si="3"/>
        <v>6519000000</v>
      </c>
    </row>
    <row r="201" spans="1:7" x14ac:dyDescent="0.3">
      <c r="A201" s="83" t="s">
        <v>114</v>
      </c>
      <c r="B201" s="89">
        <v>2490500000</v>
      </c>
      <c r="C201" s="89">
        <v>3955700000</v>
      </c>
      <c r="D201" s="89">
        <v>4984400000</v>
      </c>
      <c r="E201" s="89">
        <v>5638300000</v>
      </c>
      <c r="G201" s="89">
        <f t="shared" si="3"/>
        <v>17068900000</v>
      </c>
    </row>
    <row r="202" spans="1:7" x14ac:dyDescent="0.3">
      <c r="A202" s="83" t="s">
        <v>117</v>
      </c>
      <c r="B202" s="89">
        <v>4090000000</v>
      </c>
      <c r="C202" s="89">
        <v>3096000000</v>
      </c>
      <c r="D202" s="89">
        <v>2591000000</v>
      </c>
      <c r="E202" s="89">
        <v>1890000000</v>
      </c>
      <c r="G202" s="89">
        <f t="shared" si="3"/>
        <v>11667000000</v>
      </c>
    </row>
    <row r="203" spans="1:7" x14ac:dyDescent="0.3">
      <c r="A203" s="83" t="s">
        <v>118</v>
      </c>
      <c r="B203" s="89">
        <v>1090000000</v>
      </c>
      <c r="C203" s="89">
        <v>1020000000</v>
      </c>
      <c r="D203" s="89">
        <v>1098000000</v>
      </c>
      <c r="E203" s="89">
        <v>937000000</v>
      </c>
      <c r="G203" s="89">
        <f t="shared" si="3"/>
        <v>4145000000</v>
      </c>
    </row>
    <row r="204" spans="1:7" x14ac:dyDescent="0.3">
      <c r="A204" s="83" t="s">
        <v>124</v>
      </c>
      <c r="B204" s="89">
        <v>1888000000</v>
      </c>
      <c r="C204" s="89">
        <v>1910000000</v>
      </c>
      <c r="D204" s="89">
        <v>2191000000</v>
      </c>
      <c r="E204" s="89">
        <v>2436000000</v>
      </c>
      <c r="G204" s="89">
        <f t="shared" si="3"/>
        <v>8425000000</v>
      </c>
    </row>
    <row r="205" spans="1:7" x14ac:dyDescent="0.3">
      <c r="A205" s="83" t="s">
        <v>133</v>
      </c>
      <c r="B205" s="89">
        <v>1980000000</v>
      </c>
      <c r="C205" s="89">
        <v>2567700000</v>
      </c>
      <c r="D205" s="89">
        <v>2554200000</v>
      </c>
      <c r="E205" s="89">
        <v>3204400000</v>
      </c>
      <c r="G205" s="89">
        <f t="shared" si="3"/>
        <v>10306300000</v>
      </c>
    </row>
    <row r="206" spans="1:7" x14ac:dyDescent="0.3">
      <c r="A206" s="83" t="s">
        <v>134</v>
      </c>
      <c r="B206" s="89">
        <v>576012000</v>
      </c>
      <c r="C206" s="89">
        <v>763084000</v>
      </c>
      <c r="D206" s="89">
        <v>781136000</v>
      </c>
      <c r="E206" s="89">
        <v>911013000</v>
      </c>
      <c r="G206" s="89">
        <f t="shared" si="3"/>
        <v>3031245000</v>
      </c>
    </row>
    <row r="207" spans="1:7" x14ac:dyDescent="0.3">
      <c r="A207" s="83" t="s">
        <v>148</v>
      </c>
      <c r="B207" s="89">
        <v>2477000000</v>
      </c>
      <c r="C207" s="89">
        <v>2176000000</v>
      </c>
      <c r="D207" s="89">
        <v>3304000000</v>
      </c>
      <c r="E207" s="89">
        <v>3327000000</v>
      </c>
      <c r="G207" s="89">
        <f t="shared" si="3"/>
        <v>11284000000</v>
      </c>
    </row>
    <row r="208" spans="1:7" x14ac:dyDescent="0.3">
      <c r="A208" s="83" t="s">
        <v>158</v>
      </c>
      <c r="B208" s="89">
        <v>136000000</v>
      </c>
      <c r="C208" s="89">
        <v>277000000</v>
      </c>
      <c r="D208" s="89">
        <v>464000000</v>
      </c>
      <c r="E208" s="89">
        <v>705000000</v>
      </c>
      <c r="G208" s="89">
        <f t="shared" si="3"/>
        <v>1582000000</v>
      </c>
    </row>
    <row r="209" spans="1:7" x14ac:dyDescent="0.3">
      <c r="A209" s="83" t="s">
        <v>164</v>
      </c>
      <c r="B209" s="89">
        <v>327007000</v>
      </c>
      <c r="C209" s="89">
        <v>306486000</v>
      </c>
      <c r="D209" s="89">
        <v>236671000</v>
      </c>
      <c r="E209" s="89">
        <v>324080000</v>
      </c>
      <c r="G209" s="89">
        <f t="shared" si="3"/>
        <v>1194244000</v>
      </c>
    </row>
    <row r="210" spans="1:7" x14ac:dyDescent="0.3">
      <c r="A210" s="83" t="s">
        <v>197</v>
      </c>
      <c r="B210" s="89">
        <v>1201000000</v>
      </c>
      <c r="C210" s="89">
        <v>1001000000</v>
      </c>
      <c r="D210" s="89">
        <v>983000000</v>
      </c>
      <c r="E210" s="89">
        <v>1399000000</v>
      </c>
      <c r="G210" s="89">
        <f t="shared" si="3"/>
        <v>4584000000</v>
      </c>
    </row>
    <row r="211" spans="1:7" x14ac:dyDescent="0.3">
      <c r="A211" s="83" t="s">
        <v>216</v>
      </c>
      <c r="B211" s="89">
        <v>1370883000</v>
      </c>
      <c r="C211" s="89">
        <v>1520428000</v>
      </c>
      <c r="D211" s="89">
        <v>1806360000</v>
      </c>
      <c r="E211" s="89">
        <v>1371844000</v>
      </c>
      <c r="G211" s="89">
        <f t="shared" si="3"/>
        <v>6069515000</v>
      </c>
    </row>
    <row r="212" spans="1:7" x14ac:dyDescent="0.3">
      <c r="A212" s="83" t="s">
        <v>238</v>
      </c>
      <c r="B212" s="89">
        <v>419900000</v>
      </c>
      <c r="C212" s="89">
        <v>456200000</v>
      </c>
      <c r="D212" s="89">
        <v>422100000</v>
      </c>
      <c r="E212" s="89">
        <v>642700000</v>
      </c>
      <c r="G212" s="89">
        <f t="shared" si="3"/>
        <v>1940900000</v>
      </c>
    </row>
    <row r="213" spans="1:7" x14ac:dyDescent="0.3">
      <c r="A213" s="83" t="s">
        <v>269</v>
      </c>
      <c r="B213" s="89">
        <v>4010000000</v>
      </c>
      <c r="C213" s="89">
        <v>4524000000</v>
      </c>
      <c r="D213" s="89">
        <v>15265000000</v>
      </c>
      <c r="E213" s="89">
        <v>22193000000</v>
      </c>
      <c r="G213" s="89">
        <f t="shared" si="3"/>
        <v>45992000000</v>
      </c>
    </row>
    <row r="214" spans="1:7" x14ac:dyDescent="0.3">
      <c r="A214" s="83" t="s">
        <v>289</v>
      </c>
      <c r="B214" s="89">
        <v>4816000000</v>
      </c>
      <c r="C214" s="89">
        <v>4792000000</v>
      </c>
      <c r="D214" s="89">
        <v>5565000000</v>
      </c>
      <c r="E214" s="89">
        <v>5965000000</v>
      </c>
      <c r="G214" s="89">
        <f t="shared" si="3"/>
        <v>21138000000</v>
      </c>
    </row>
    <row r="215" spans="1:7" x14ac:dyDescent="0.3">
      <c r="A215" s="83" t="s">
        <v>298</v>
      </c>
      <c r="B215" s="89">
        <v>190100000</v>
      </c>
      <c r="C215" s="89">
        <v>337000000</v>
      </c>
      <c r="D215" s="89">
        <v>483600000</v>
      </c>
      <c r="E215" s="89">
        <v>559100000</v>
      </c>
      <c r="G215" s="89">
        <f t="shared" si="3"/>
        <v>1569800000</v>
      </c>
    </row>
    <row r="216" spans="1:7" x14ac:dyDescent="0.3">
      <c r="A216" s="83" t="s">
        <v>309</v>
      </c>
      <c r="B216" s="89">
        <v>634153000</v>
      </c>
      <c r="C216" s="89">
        <v>677054000</v>
      </c>
      <c r="D216" s="89">
        <v>715142000</v>
      </c>
      <c r="E216" s="89">
        <v>768903000</v>
      </c>
      <c r="G216" s="89">
        <f t="shared" si="3"/>
        <v>2795252000</v>
      </c>
    </row>
    <row r="217" spans="1:7" x14ac:dyDescent="0.3">
      <c r="A217" s="83" t="s">
        <v>312</v>
      </c>
      <c r="B217" s="89">
        <v>2061000000</v>
      </c>
      <c r="C217" s="89">
        <v>2362000000</v>
      </c>
      <c r="D217" s="89">
        <v>2347000000</v>
      </c>
      <c r="E217" s="89">
        <v>1741000000</v>
      </c>
      <c r="G217" s="89">
        <f t="shared" si="3"/>
        <v>8511000000</v>
      </c>
    </row>
    <row r="218" spans="1:7" x14ac:dyDescent="0.3">
      <c r="A218" s="83" t="s">
        <v>314</v>
      </c>
      <c r="B218" s="89">
        <v>262563000</v>
      </c>
      <c r="C218" s="89">
        <v>266762000</v>
      </c>
      <c r="D218" s="89">
        <v>260255000</v>
      </c>
      <c r="E218" s="89">
        <v>308124000</v>
      </c>
      <c r="G218" s="89">
        <f t="shared" si="3"/>
        <v>1097704000</v>
      </c>
    </row>
    <row r="219" spans="1:7" x14ac:dyDescent="0.3">
      <c r="A219" s="83" t="s">
        <v>316</v>
      </c>
      <c r="B219" s="89">
        <v>237859000</v>
      </c>
      <c r="C219" s="89">
        <v>437734000</v>
      </c>
      <c r="D219" s="89">
        <v>625717000</v>
      </c>
      <c r="E219" s="89">
        <v>577542000</v>
      </c>
      <c r="G219" s="89">
        <f t="shared" si="3"/>
        <v>1878852000</v>
      </c>
    </row>
    <row r="220" spans="1:7" x14ac:dyDescent="0.3">
      <c r="A220" s="83" t="s">
        <v>324</v>
      </c>
      <c r="B220" s="89">
        <v>852500000</v>
      </c>
      <c r="C220" s="89">
        <v>544800000</v>
      </c>
      <c r="D220" s="89">
        <v>740000000</v>
      </c>
      <c r="E220" s="89">
        <v>945200000</v>
      </c>
      <c r="G220" s="89">
        <f t="shared" si="3"/>
        <v>3082500000</v>
      </c>
    </row>
    <row r="221" spans="1:7" x14ac:dyDescent="0.3">
      <c r="A221" s="83" t="s">
        <v>351</v>
      </c>
      <c r="B221" s="89">
        <v>1048800000</v>
      </c>
      <c r="C221" s="89">
        <v>1012700000</v>
      </c>
      <c r="D221" s="89">
        <v>928200000</v>
      </c>
      <c r="E221" s="89">
        <v>1116800000</v>
      </c>
      <c r="G221" s="89">
        <f t="shared" si="3"/>
        <v>4106500000</v>
      </c>
    </row>
    <row r="222" spans="1:7" x14ac:dyDescent="0.3">
      <c r="A222" s="83" t="s">
        <v>356</v>
      </c>
      <c r="B222" s="89">
        <v>5689300000</v>
      </c>
      <c r="C222" s="89">
        <v>6067000000</v>
      </c>
      <c r="D222" s="89">
        <v>3669200000</v>
      </c>
      <c r="E222" s="89">
        <v>3692700000</v>
      </c>
      <c r="G222" s="89">
        <f t="shared" si="3"/>
        <v>19118200000</v>
      </c>
    </row>
    <row r="223" spans="1:7" x14ac:dyDescent="0.3">
      <c r="A223" s="83" t="s">
        <v>376</v>
      </c>
      <c r="B223" s="89">
        <v>2338000000</v>
      </c>
      <c r="C223" s="89">
        <v>2507000000</v>
      </c>
      <c r="D223" s="89">
        <v>3118000000</v>
      </c>
      <c r="E223" s="89">
        <v>3748000000</v>
      </c>
      <c r="G223" s="89">
        <f t="shared" si="3"/>
        <v>11711000000</v>
      </c>
    </row>
    <row r="224" spans="1:7" x14ac:dyDescent="0.3">
      <c r="A224" s="83" t="s">
        <v>396</v>
      </c>
      <c r="B224" s="89">
        <v>9877000000</v>
      </c>
      <c r="C224" s="89">
        <v>7665000000</v>
      </c>
      <c r="D224" s="89">
        <v>6683000000</v>
      </c>
      <c r="E224" s="89">
        <v>7547000000</v>
      </c>
      <c r="G224" s="89">
        <f t="shared" si="3"/>
        <v>31772000000</v>
      </c>
    </row>
    <row r="225" spans="1:7" x14ac:dyDescent="0.3">
      <c r="A225" s="83" t="s">
        <v>401</v>
      </c>
      <c r="B225" s="89">
        <v>448353000</v>
      </c>
      <c r="C225" s="89">
        <v>477686000</v>
      </c>
      <c r="D225" s="89">
        <v>501156000</v>
      </c>
      <c r="E225" s="89">
        <v>546945000</v>
      </c>
      <c r="G225" s="89">
        <f t="shared" si="3"/>
        <v>1974140000</v>
      </c>
    </row>
    <row r="226" spans="1:7" x14ac:dyDescent="0.3">
      <c r="A226" s="83" t="s">
        <v>404</v>
      </c>
      <c r="B226" s="89">
        <v>1400500000</v>
      </c>
      <c r="C226" s="89">
        <v>1363500000</v>
      </c>
      <c r="G226" s="89">
        <f t="shared" si="3"/>
        <v>2764000000</v>
      </c>
    </row>
    <row r="227" spans="1:7" x14ac:dyDescent="0.3">
      <c r="A227" s="83" t="s">
        <v>434</v>
      </c>
      <c r="B227" s="89">
        <v>1190769000</v>
      </c>
      <c r="C227" s="89">
        <v>1018697000</v>
      </c>
      <c r="D227" s="89">
        <v>1060549000</v>
      </c>
      <c r="E227" s="89">
        <v>1322748000</v>
      </c>
      <c r="G227" s="89">
        <f t="shared" si="3"/>
        <v>4592763000</v>
      </c>
    </row>
    <row r="228" spans="1:7" x14ac:dyDescent="0.3">
      <c r="A228" s="83" t="s">
        <v>437</v>
      </c>
      <c r="B228" s="89">
        <v>17074000000</v>
      </c>
      <c r="C228" s="89">
        <v>16366000000</v>
      </c>
      <c r="D228" s="89">
        <v>13499000000</v>
      </c>
      <c r="E228" s="89">
        <v>12976000000</v>
      </c>
      <c r="G228" s="89">
        <f t="shared" si="3"/>
        <v>59915000000</v>
      </c>
    </row>
    <row r="229" spans="1:7" x14ac:dyDescent="0.3">
      <c r="A229" s="83" t="s">
        <v>443</v>
      </c>
      <c r="B229" s="89">
        <v>202324000</v>
      </c>
      <c r="C229" s="89">
        <v>261844000</v>
      </c>
      <c r="D229" s="89">
        <v>224132000</v>
      </c>
      <c r="E229" s="89">
        <v>299724000</v>
      </c>
      <c r="G229" s="89">
        <f t="shared" si="3"/>
        <v>988024000</v>
      </c>
    </row>
    <row r="230" spans="1:7" x14ac:dyDescent="0.3">
      <c r="A230" s="83" t="s">
        <v>459</v>
      </c>
      <c r="B230" s="89">
        <v>743050000</v>
      </c>
      <c r="C230" s="89">
        <v>823919000</v>
      </c>
      <c r="D230" s="89">
        <v>1251916000</v>
      </c>
      <c r="E230" s="89">
        <v>1330741000</v>
      </c>
      <c r="G230" s="89">
        <f t="shared" si="3"/>
        <v>4149626000</v>
      </c>
    </row>
    <row r="231" spans="1:7" x14ac:dyDescent="0.3">
      <c r="A231" s="83" t="s">
        <v>495</v>
      </c>
      <c r="B231" s="89">
        <v>1256000000</v>
      </c>
      <c r="C231" s="89">
        <v>1246000000</v>
      </c>
      <c r="D231" s="89">
        <v>1861000000</v>
      </c>
      <c r="E231" s="89">
        <v>2166000000</v>
      </c>
      <c r="G231" s="89">
        <f t="shared" si="3"/>
        <v>6529000000</v>
      </c>
    </row>
    <row r="232" spans="1:7" x14ac:dyDescent="0.3">
      <c r="A232" s="83" t="s">
        <v>512</v>
      </c>
      <c r="B232" s="89">
        <v>1564200000</v>
      </c>
      <c r="C232" s="89">
        <v>1687300000</v>
      </c>
      <c r="D232" s="89">
        <v>1904800000</v>
      </c>
      <c r="E232" s="89">
        <v>2451500000</v>
      </c>
      <c r="G232" s="89">
        <f t="shared" si="3"/>
        <v>7607800000</v>
      </c>
    </row>
    <row r="233" spans="1:7" x14ac:dyDescent="0.3">
      <c r="A233" s="83" t="s">
        <v>527</v>
      </c>
      <c r="B233" s="89">
        <v>9623000000</v>
      </c>
      <c r="C233" s="89">
        <v>10274000000</v>
      </c>
      <c r="D233" s="89">
        <v>11021000000</v>
      </c>
      <c r="E233" s="89">
        <v>12930000000</v>
      </c>
      <c r="G233" s="89">
        <f t="shared" si="3"/>
        <v>43848000000</v>
      </c>
    </row>
    <row r="234" spans="1:7" x14ac:dyDescent="0.3">
      <c r="A234" s="83" t="s">
        <v>535</v>
      </c>
      <c r="B234" s="89">
        <v>608890000</v>
      </c>
      <c r="C234" s="89">
        <v>596300000</v>
      </c>
      <c r="D234" s="89">
        <v>549000000</v>
      </c>
      <c r="E234" s="89">
        <v>550800000</v>
      </c>
      <c r="G234" s="89">
        <f t="shared" si="3"/>
        <v>2304990000</v>
      </c>
    </row>
    <row r="235" spans="1:7" x14ac:dyDescent="0.3">
      <c r="A235" s="83" t="s">
        <v>543</v>
      </c>
      <c r="B235" s="89">
        <v>48571000</v>
      </c>
      <c r="C235" s="89">
        <v>-156587000</v>
      </c>
      <c r="D235" s="89">
        <v>-641487000</v>
      </c>
      <c r="E235" s="89">
        <v>-464673000</v>
      </c>
      <c r="G235" s="89">
        <f t="shared" si="3"/>
        <v>-1214176000</v>
      </c>
    </row>
    <row r="236" spans="1:7" x14ac:dyDescent="0.3">
      <c r="A236" s="83" t="s">
        <v>546</v>
      </c>
      <c r="B236" s="89">
        <v>518924000</v>
      </c>
      <c r="C236" s="89">
        <v>517343000</v>
      </c>
      <c r="D236" s="89">
        <v>533364000</v>
      </c>
      <c r="E236" s="89">
        <v>575245000</v>
      </c>
      <c r="G236" s="89">
        <f t="shared" si="3"/>
        <v>2144876000</v>
      </c>
    </row>
    <row r="237" spans="1:7" x14ac:dyDescent="0.3">
      <c r="A237" s="83" t="s">
        <v>567</v>
      </c>
      <c r="B237" s="89">
        <v>407656000</v>
      </c>
      <c r="C237" s="89">
        <v>432600000</v>
      </c>
      <c r="D237" s="89">
        <v>456700000</v>
      </c>
      <c r="E237" s="89">
        <v>439900000</v>
      </c>
      <c r="G237" s="89">
        <f t="shared" si="3"/>
        <v>1736856000</v>
      </c>
    </row>
    <row r="238" spans="1:7" x14ac:dyDescent="0.3">
      <c r="A238" s="83" t="s">
        <v>572</v>
      </c>
      <c r="B238" s="89">
        <v>1298800000</v>
      </c>
      <c r="C238" s="89">
        <v>1278900000</v>
      </c>
      <c r="D238" s="89">
        <v>1378400000</v>
      </c>
      <c r="E238" s="89">
        <v>1299100000</v>
      </c>
      <c r="G238" s="89">
        <f t="shared" si="3"/>
        <v>5255200000</v>
      </c>
    </row>
    <row r="239" spans="1:7" x14ac:dyDescent="0.3">
      <c r="A239" s="83" t="s">
        <v>574</v>
      </c>
      <c r="B239" s="89">
        <v>820000000</v>
      </c>
      <c r="C239" s="89">
        <v>969000000</v>
      </c>
      <c r="D239" s="89">
        <v>1070000000</v>
      </c>
      <c r="E239" s="89">
        <v>1397000000</v>
      </c>
      <c r="G239" s="89">
        <f t="shared" si="3"/>
        <v>4256000000</v>
      </c>
    </row>
    <row r="240" spans="1:7" x14ac:dyDescent="0.3">
      <c r="A240" s="4" t="s">
        <v>12</v>
      </c>
      <c r="B240" s="89">
        <v>117194017000</v>
      </c>
      <c r="C240" s="89">
        <v>129457669000</v>
      </c>
      <c r="D240" s="89">
        <v>134655326000</v>
      </c>
      <c r="E240" s="89">
        <v>138131545000</v>
      </c>
      <c r="G240" s="89">
        <f t="shared" si="3"/>
        <v>519438557000</v>
      </c>
    </row>
    <row r="241" spans="1:7" x14ac:dyDescent="0.3">
      <c r="A241" s="83" t="s">
        <v>10</v>
      </c>
      <c r="B241" s="89">
        <v>534000000</v>
      </c>
      <c r="C241" s="89">
        <v>1958000000</v>
      </c>
      <c r="D241" s="89">
        <v>5049000000</v>
      </c>
      <c r="E241" s="89">
        <v>7255000000</v>
      </c>
      <c r="G241" s="89">
        <f t="shared" si="3"/>
        <v>14796000000</v>
      </c>
    </row>
    <row r="242" spans="1:7" x14ac:dyDescent="0.3">
      <c r="A242" s="83" t="s">
        <v>60</v>
      </c>
      <c r="B242" s="89">
        <v>532000000</v>
      </c>
      <c r="C242" s="89">
        <v>838000000</v>
      </c>
      <c r="D242" s="89">
        <v>932000000</v>
      </c>
      <c r="E242" s="89">
        <v>1330000000</v>
      </c>
      <c r="G242" s="89">
        <f t="shared" si="3"/>
        <v>3632000000</v>
      </c>
    </row>
    <row r="243" spans="1:7" x14ac:dyDescent="0.3">
      <c r="A243" s="83" t="s">
        <v>62</v>
      </c>
      <c r="B243" s="89">
        <v>378400000</v>
      </c>
      <c r="C243" s="89">
        <v>326300000</v>
      </c>
      <c r="D243" s="89">
        <v>358600000</v>
      </c>
      <c r="E243" s="89">
        <v>425500000</v>
      </c>
      <c r="G243" s="89">
        <f t="shared" si="3"/>
        <v>1488800000</v>
      </c>
    </row>
    <row r="244" spans="1:7" x14ac:dyDescent="0.3">
      <c r="A244" s="83" t="s">
        <v>68</v>
      </c>
      <c r="B244" s="89">
        <v>745872000</v>
      </c>
      <c r="C244" s="89">
        <v>815079000</v>
      </c>
      <c r="D244" s="89">
        <v>898586000</v>
      </c>
      <c r="E244" s="89">
        <v>907716000</v>
      </c>
      <c r="G244" s="89">
        <f t="shared" si="3"/>
        <v>3367253000</v>
      </c>
    </row>
    <row r="245" spans="1:7" x14ac:dyDescent="0.3">
      <c r="A245" s="83" t="s">
        <v>89</v>
      </c>
      <c r="B245" s="89">
        <v>645000000</v>
      </c>
      <c r="C245" s="89">
        <v>1125000000</v>
      </c>
      <c r="D245" s="89">
        <v>2185000000</v>
      </c>
      <c r="E245" s="89">
        <v>1968000000</v>
      </c>
      <c r="G245" s="89">
        <f t="shared" si="3"/>
        <v>5923000000</v>
      </c>
    </row>
    <row r="246" spans="1:7" x14ac:dyDescent="0.3">
      <c r="A246" s="83" t="s">
        <v>100</v>
      </c>
      <c r="B246" s="89">
        <v>230000000</v>
      </c>
      <c r="C246" s="89">
        <v>298900000</v>
      </c>
      <c r="D246" s="89">
        <v>388700000</v>
      </c>
      <c r="E246" s="89">
        <v>490200000</v>
      </c>
      <c r="G246" s="89">
        <f t="shared" si="3"/>
        <v>1407800000</v>
      </c>
    </row>
    <row r="247" spans="1:7" x14ac:dyDescent="0.3">
      <c r="A247" s="83" t="s">
        <v>102</v>
      </c>
      <c r="B247" s="89">
        <v>6542000000</v>
      </c>
      <c r="C247" s="89">
        <v>7483000000</v>
      </c>
      <c r="D247" s="89">
        <v>7444000000</v>
      </c>
      <c r="E247" s="89">
        <v>5841000000</v>
      </c>
      <c r="G247" s="89">
        <f t="shared" si="3"/>
        <v>27310000000</v>
      </c>
    </row>
    <row r="248" spans="1:7" x14ac:dyDescent="0.3">
      <c r="A248" s="83" t="s">
        <v>125</v>
      </c>
      <c r="B248" s="89">
        <v>5628000000</v>
      </c>
      <c r="C248" s="89">
        <v>3314000000</v>
      </c>
      <c r="D248" s="89">
        <v>3785000000</v>
      </c>
      <c r="E248" s="89">
        <v>1093000000</v>
      </c>
      <c r="G248" s="89">
        <f t="shared" si="3"/>
        <v>13820000000</v>
      </c>
    </row>
    <row r="249" spans="1:7" x14ac:dyDescent="0.3">
      <c r="A249" s="83" t="s">
        <v>144</v>
      </c>
      <c r="B249" s="89">
        <v>675320000</v>
      </c>
      <c r="C249" s="89">
        <v>682650000</v>
      </c>
      <c r="D249" s="89">
        <v>748418000</v>
      </c>
      <c r="E249" s="89">
        <v>858310000</v>
      </c>
      <c r="G249" s="89">
        <f t="shared" si="3"/>
        <v>2964698000</v>
      </c>
    </row>
    <row r="250" spans="1:7" x14ac:dyDescent="0.3">
      <c r="A250" s="83" t="s">
        <v>155</v>
      </c>
      <c r="B250" s="89">
        <v>1740000000</v>
      </c>
      <c r="C250" s="89">
        <v>1995000000</v>
      </c>
      <c r="D250" s="89">
        <v>2043000000</v>
      </c>
      <c r="E250" s="89">
        <v>1627000000</v>
      </c>
      <c r="G250" s="89">
        <f t="shared" si="3"/>
        <v>7405000000</v>
      </c>
    </row>
    <row r="251" spans="1:7" x14ac:dyDescent="0.3">
      <c r="A251" s="83" t="s">
        <v>162</v>
      </c>
      <c r="B251" s="89">
        <v>876000000</v>
      </c>
      <c r="C251" s="89">
        <v>916000000</v>
      </c>
      <c r="D251" s="89">
        <v>1008000000</v>
      </c>
      <c r="E251" s="89">
        <v>979000000</v>
      </c>
      <c r="G251" s="89">
        <f t="shared" si="3"/>
        <v>3779000000</v>
      </c>
    </row>
    <row r="252" spans="1:7" x14ac:dyDescent="0.3">
      <c r="A252" s="83" t="s">
        <v>176</v>
      </c>
      <c r="B252" s="89">
        <v>3473000000</v>
      </c>
      <c r="C252" s="89">
        <v>3613000000</v>
      </c>
      <c r="D252" s="89">
        <v>3584000000</v>
      </c>
      <c r="E252" s="89">
        <v>3389000000</v>
      </c>
      <c r="G252" s="89">
        <f t="shared" si="3"/>
        <v>14059000000</v>
      </c>
    </row>
    <row r="253" spans="1:7" x14ac:dyDescent="0.3">
      <c r="A253" s="83" t="s">
        <v>178</v>
      </c>
      <c r="B253" s="89">
        <v>565978000</v>
      </c>
      <c r="C253" s="89">
        <v>602720000</v>
      </c>
      <c r="D253" s="89">
        <v>696407000</v>
      </c>
      <c r="E253" s="89">
        <v>781748000</v>
      </c>
      <c r="G253" s="89">
        <f t="shared" si="3"/>
        <v>2646853000</v>
      </c>
    </row>
    <row r="254" spans="1:7" x14ac:dyDescent="0.3">
      <c r="A254" s="83" t="s">
        <v>190</v>
      </c>
      <c r="B254" s="89">
        <v>3802000000</v>
      </c>
      <c r="C254" s="89">
        <v>2922000000</v>
      </c>
      <c r="D254" s="89">
        <v>7837000000</v>
      </c>
      <c r="E254" s="89">
        <v>6952000000</v>
      </c>
      <c r="G254" s="89">
        <f t="shared" si="3"/>
        <v>21513000000</v>
      </c>
    </row>
    <row r="255" spans="1:7" x14ac:dyDescent="0.3">
      <c r="A255" s="83" t="s">
        <v>193</v>
      </c>
      <c r="B255" s="89">
        <v>6224700000</v>
      </c>
      <c r="C255" s="89">
        <v>5461400000</v>
      </c>
      <c r="D255" s="89">
        <v>3460100000</v>
      </c>
      <c r="E255" s="89">
        <v>2987700000</v>
      </c>
      <c r="G255" s="89">
        <f t="shared" si="3"/>
        <v>18133900000</v>
      </c>
    </row>
    <row r="256" spans="1:7" x14ac:dyDescent="0.3">
      <c r="A256" s="83" t="s">
        <v>201</v>
      </c>
      <c r="B256" s="89">
        <v>3095200000</v>
      </c>
      <c r="C256" s="89">
        <v>3120500000</v>
      </c>
      <c r="D256" s="89">
        <v>3346600000</v>
      </c>
      <c r="E256" s="89">
        <v>3469100000</v>
      </c>
      <c r="G256" s="89">
        <f t="shared" si="3"/>
        <v>13031400000</v>
      </c>
    </row>
    <row r="257" spans="1:7" x14ac:dyDescent="0.3">
      <c r="A257" s="83" t="s">
        <v>209</v>
      </c>
      <c r="B257" s="89">
        <v>461500000</v>
      </c>
      <c r="C257" s="89">
        <v>440000000</v>
      </c>
      <c r="D257" s="89">
        <v>426300000</v>
      </c>
      <c r="E257" s="89">
        <v>369300000</v>
      </c>
      <c r="G257" s="89">
        <f t="shared" si="3"/>
        <v>1697100000</v>
      </c>
    </row>
    <row r="258" spans="1:7" x14ac:dyDescent="0.3">
      <c r="A258" s="83" t="s">
        <v>211</v>
      </c>
      <c r="B258" s="89">
        <v>1161670000</v>
      </c>
      <c r="C258" s="89">
        <v>1215484000</v>
      </c>
      <c r="D258" s="89">
        <v>920762000</v>
      </c>
      <c r="E258" s="89">
        <v>714446000</v>
      </c>
      <c r="G258" s="89">
        <f t="shared" si="3"/>
        <v>4012362000</v>
      </c>
    </row>
    <row r="259" spans="1:7" x14ac:dyDescent="0.3">
      <c r="A259" s="83" t="s">
        <v>222</v>
      </c>
      <c r="B259" s="89">
        <v>480000000</v>
      </c>
      <c r="C259" s="89">
        <v>611200000</v>
      </c>
      <c r="D259" s="89">
        <v>638200000</v>
      </c>
      <c r="E259" s="89">
        <v>693900000</v>
      </c>
      <c r="G259" s="89">
        <f t="shared" si="3"/>
        <v>2423300000</v>
      </c>
    </row>
    <row r="260" spans="1:7" x14ac:dyDescent="0.3">
      <c r="A260" s="83" t="s">
        <v>226</v>
      </c>
      <c r="B260" s="89">
        <v>3942000000</v>
      </c>
      <c r="C260" s="89">
        <v>3387000000</v>
      </c>
      <c r="D260" s="89">
        <v>2943000000</v>
      </c>
      <c r="E260" s="89">
        <v>2504000000</v>
      </c>
      <c r="G260" s="89">
        <f t="shared" si="3"/>
        <v>12776000000</v>
      </c>
    </row>
    <row r="261" spans="1:7" x14ac:dyDescent="0.3">
      <c r="A261" s="83" t="s">
        <v>236</v>
      </c>
      <c r="B261" s="89">
        <v>1530000000</v>
      </c>
      <c r="C261" s="89">
        <v>2147000000</v>
      </c>
      <c r="D261" s="89">
        <v>2449000000</v>
      </c>
      <c r="E261" s="89">
        <v>2342000000</v>
      </c>
      <c r="G261" s="89">
        <f t="shared" si="3"/>
        <v>8468000000</v>
      </c>
    </row>
    <row r="262" spans="1:7" x14ac:dyDescent="0.3">
      <c r="A262" s="83" t="s">
        <v>240</v>
      </c>
      <c r="B262" s="89">
        <v>530798000</v>
      </c>
      <c r="C262" s="89">
        <v>552073000</v>
      </c>
      <c r="D262" s="89">
        <v>594648000</v>
      </c>
      <c r="E262" s="89">
        <v>721484000</v>
      </c>
      <c r="G262" s="89">
        <f t="shared" si="3"/>
        <v>2399003000</v>
      </c>
    </row>
    <row r="263" spans="1:7" x14ac:dyDescent="0.3">
      <c r="A263" s="83" t="s">
        <v>245</v>
      </c>
      <c r="B263" s="89">
        <v>712014000</v>
      </c>
      <c r="C263" s="89">
        <v>786626000</v>
      </c>
      <c r="D263" s="89">
        <v>827344000</v>
      </c>
      <c r="E263" s="89">
        <v>795307000</v>
      </c>
      <c r="G263" s="89">
        <f t="shared" ref="G263:G326" si="4">SUM(B263:E263)</f>
        <v>3121291000</v>
      </c>
    </row>
    <row r="264" spans="1:7" x14ac:dyDescent="0.3">
      <c r="A264" s="83" t="s">
        <v>247</v>
      </c>
      <c r="B264" s="89">
        <v>161100000</v>
      </c>
      <c r="C264" s="89">
        <v>347000000</v>
      </c>
      <c r="D264" s="89">
        <v>410500000</v>
      </c>
      <c r="E264" s="89">
        <v>512700000</v>
      </c>
      <c r="G264" s="89">
        <f t="shared" si="4"/>
        <v>1431300000</v>
      </c>
    </row>
    <row r="265" spans="1:7" x14ac:dyDescent="0.3">
      <c r="A265" s="83" t="s">
        <v>250</v>
      </c>
      <c r="B265" s="89">
        <v>5094000000</v>
      </c>
      <c r="C265" s="89">
        <v>3815000000</v>
      </c>
      <c r="D265" s="89">
        <v>2143000000</v>
      </c>
      <c r="E265" s="89">
        <v>3077000000</v>
      </c>
      <c r="G265" s="89">
        <f t="shared" si="4"/>
        <v>14129000000</v>
      </c>
    </row>
    <row r="266" spans="1:7" x14ac:dyDescent="0.3">
      <c r="A266" s="83" t="s">
        <v>259</v>
      </c>
      <c r="B266" s="89">
        <v>1190043000</v>
      </c>
      <c r="C266" s="89">
        <v>1216322000</v>
      </c>
      <c r="D266" s="89">
        <v>686471000</v>
      </c>
      <c r="E266" s="89">
        <v>599243000</v>
      </c>
      <c r="G266" s="89">
        <f t="shared" si="4"/>
        <v>3692079000</v>
      </c>
    </row>
    <row r="267" spans="1:7" x14ac:dyDescent="0.3">
      <c r="A267" s="83" t="s">
        <v>261</v>
      </c>
      <c r="B267" s="89">
        <v>721266000</v>
      </c>
      <c r="C267" s="89">
        <v>777717000</v>
      </c>
      <c r="D267" s="89">
        <v>515707000</v>
      </c>
      <c r="E267" s="89">
        <v>266232000</v>
      </c>
      <c r="G267" s="89">
        <f t="shared" si="4"/>
        <v>2280922000</v>
      </c>
    </row>
    <row r="268" spans="1:7" x14ac:dyDescent="0.3">
      <c r="A268" s="83" t="s">
        <v>267</v>
      </c>
      <c r="B268" s="89">
        <v>3689000000</v>
      </c>
      <c r="C268" s="89">
        <v>3889000000</v>
      </c>
      <c r="D268" s="89">
        <v>4178000000</v>
      </c>
      <c r="E268" s="89">
        <v>4309000000</v>
      </c>
      <c r="G268" s="89">
        <f t="shared" si="4"/>
        <v>16065000000</v>
      </c>
    </row>
    <row r="269" spans="1:7" x14ac:dyDescent="0.3">
      <c r="A269" s="83" t="s">
        <v>280</v>
      </c>
      <c r="B269" s="89">
        <v>1131125000</v>
      </c>
      <c r="C269" s="89">
        <v>1296854000</v>
      </c>
      <c r="D269" s="89">
        <v>1347117000</v>
      </c>
      <c r="E269" s="89">
        <v>1300320000</v>
      </c>
      <c r="G269" s="89">
        <f t="shared" si="4"/>
        <v>5075416000</v>
      </c>
    </row>
    <row r="270" spans="1:7" x14ac:dyDescent="0.3">
      <c r="A270" s="83" t="s">
        <v>299</v>
      </c>
      <c r="B270" s="89">
        <v>5501000000</v>
      </c>
      <c r="C270" s="89">
        <v>5831000000</v>
      </c>
      <c r="D270" s="89">
        <v>6828000000</v>
      </c>
      <c r="E270" s="89">
        <v>6683000000</v>
      </c>
      <c r="G270" s="89">
        <f t="shared" si="4"/>
        <v>24843000000</v>
      </c>
    </row>
    <row r="271" spans="1:7" x14ac:dyDescent="0.3">
      <c r="A271" s="83" t="s">
        <v>325</v>
      </c>
      <c r="B271" s="89">
        <v>2516000000</v>
      </c>
      <c r="C271" s="89">
        <v>2888000000</v>
      </c>
      <c r="D271" s="89">
        <v>2867000000</v>
      </c>
      <c r="E271" s="89">
        <v>3064000000</v>
      </c>
      <c r="G271" s="89">
        <f t="shared" si="4"/>
        <v>11335000000</v>
      </c>
    </row>
    <row r="272" spans="1:7" x14ac:dyDescent="0.3">
      <c r="A272" s="83" t="s">
        <v>327</v>
      </c>
      <c r="B272" s="89">
        <v>530200000</v>
      </c>
      <c r="C272" s="89">
        <v>576708000</v>
      </c>
      <c r="D272" s="89">
        <v>631542000</v>
      </c>
      <c r="E272" s="89">
        <v>715694000</v>
      </c>
      <c r="G272" s="89">
        <f t="shared" si="4"/>
        <v>2454144000</v>
      </c>
    </row>
    <row r="273" spans="1:7" x14ac:dyDescent="0.3">
      <c r="A273" s="83" t="s">
        <v>329</v>
      </c>
      <c r="B273" s="89">
        <v>668979000</v>
      </c>
      <c r="C273" s="89">
        <v>528068000</v>
      </c>
      <c r="D273" s="89">
        <v>445527000</v>
      </c>
      <c r="E273" s="89">
        <v>338598000</v>
      </c>
      <c r="G273" s="89">
        <f t="shared" si="4"/>
        <v>1981172000</v>
      </c>
    </row>
    <row r="274" spans="1:7" x14ac:dyDescent="0.3">
      <c r="A274" s="83" t="s">
        <v>347</v>
      </c>
      <c r="B274" s="89">
        <v>738600000</v>
      </c>
      <c r="C274" s="89">
        <v>809100000</v>
      </c>
      <c r="D274" s="89">
        <v>803800000</v>
      </c>
      <c r="E274" s="89">
        <v>818500000</v>
      </c>
      <c r="G274" s="89">
        <f t="shared" si="4"/>
        <v>3170000000</v>
      </c>
    </row>
    <row r="275" spans="1:7" x14ac:dyDescent="0.3">
      <c r="A275" s="83" t="s">
        <v>349</v>
      </c>
      <c r="B275" s="89">
        <v>324400000</v>
      </c>
      <c r="C275" s="89">
        <v>337600000</v>
      </c>
      <c r="D275" s="89">
        <v>331500000</v>
      </c>
      <c r="E275" s="89">
        <v>490600000</v>
      </c>
      <c r="G275" s="89">
        <f t="shared" si="4"/>
        <v>1484100000</v>
      </c>
    </row>
    <row r="276" spans="1:7" x14ac:dyDescent="0.3">
      <c r="A276" s="83" t="s">
        <v>354</v>
      </c>
      <c r="B276" s="89">
        <v>1308000000</v>
      </c>
      <c r="C276" s="89">
        <v>1117000000</v>
      </c>
      <c r="D276" s="89">
        <v>1012000000</v>
      </c>
      <c r="E276" s="89">
        <v>890000000</v>
      </c>
      <c r="G276" s="89">
        <f t="shared" si="4"/>
        <v>4327000000</v>
      </c>
    </row>
    <row r="277" spans="1:7" x14ac:dyDescent="0.3">
      <c r="A277" s="83" t="s">
        <v>357</v>
      </c>
      <c r="B277" s="89">
        <v>4505000000</v>
      </c>
      <c r="C277" s="89">
        <v>5012000000</v>
      </c>
      <c r="D277" s="89">
        <v>4712000000</v>
      </c>
      <c r="E277" s="89">
        <v>5549000000</v>
      </c>
      <c r="G277" s="89">
        <f t="shared" si="4"/>
        <v>19778000000</v>
      </c>
    </row>
    <row r="278" spans="1:7" x14ac:dyDescent="0.3">
      <c r="A278" s="83" t="s">
        <v>363</v>
      </c>
      <c r="B278" s="89">
        <v>1364000000</v>
      </c>
      <c r="C278" s="89">
        <v>2351000000</v>
      </c>
      <c r="D278" s="89">
        <v>4155000000</v>
      </c>
      <c r="E278" s="89">
        <v>3760000000</v>
      </c>
      <c r="G278" s="89">
        <f t="shared" si="4"/>
        <v>11630000000</v>
      </c>
    </row>
    <row r="279" spans="1:7" x14ac:dyDescent="0.3">
      <c r="A279" s="83" t="s">
        <v>372</v>
      </c>
      <c r="B279" s="89">
        <v>612000000</v>
      </c>
      <c r="C279" s="89">
        <v>722000000</v>
      </c>
      <c r="D279" s="89">
        <v>914000000</v>
      </c>
      <c r="E279" s="89">
        <v>1053000000</v>
      </c>
      <c r="G279" s="89">
        <f t="shared" si="4"/>
        <v>3301000000</v>
      </c>
    </row>
    <row r="280" spans="1:7" x14ac:dyDescent="0.3">
      <c r="A280" s="83" t="s">
        <v>389</v>
      </c>
      <c r="B280" s="89">
        <v>6666000000</v>
      </c>
      <c r="C280" s="89">
        <v>7135000000</v>
      </c>
      <c r="D280" s="89">
        <v>6946000000</v>
      </c>
      <c r="E280" s="89">
        <v>7223000000</v>
      </c>
      <c r="G280" s="89">
        <f t="shared" si="4"/>
        <v>27970000000</v>
      </c>
    </row>
    <row r="281" spans="1:7" x14ac:dyDescent="0.3">
      <c r="A281" s="83" t="s">
        <v>413</v>
      </c>
      <c r="B281" s="89">
        <v>980000000</v>
      </c>
      <c r="C281" s="89">
        <v>1178000000</v>
      </c>
      <c r="D281" s="89">
        <v>1144000000</v>
      </c>
      <c r="E281" s="89">
        <v>1248000000</v>
      </c>
      <c r="G281" s="89">
        <f t="shared" si="4"/>
        <v>4550000000</v>
      </c>
    </row>
    <row r="282" spans="1:7" x14ac:dyDescent="0.3">
      <c r="A282" s="83" t="s">
        <v>415</v>
      </c>
      <c r="B282" s="89">
        <v>3257000000</v>
      </c>
      <c r="C282" s="89">
        <v>3575000000</v>
      </c>
      <c r="D282" s="89">
        <v>2884000000</v>
      </c>
      <c r="E282" s="89">
        <v>3074000000</v>
      </c>
      <c r="G282" s="89">
        <f t="shared" si="4"/>
        <v>12790000000</v>
      </c>
    </row>
    <row r="283" spans="1:7" x14ac:dyDescent="0.3">
      <c r="A283" s="83" t="s">
        <v>429</v>
      </c>
      <c r="B283" s="89">
        <v>637330000</v>
      </c>
      <c r="C283" s="89">
        <v>610205000</v>
      </c>
      <c r="D283" s="89">
        <v>652382000</v>
      </c>
      <c r="E283" s="89">
        <v>629352000</v>
      </c>
      <c r="G283" s="89">
        <f t="shared" si="4"/>
        <v>2529269000</v>
      </c>
    </row>
    <row r="284" spans="1:7" x14ac:dyDescent="0.3">
      <c r="A284" s="83" t="s">
        <v>431</v>
      </c>
      <c r="B284" s="89">
        <v>1320200000</v>
      </c>
      <c r="C284" s="89">
        <v>1377700000</v>
      </c>
      <c r="D284" s="89">
        <v>1687300000</v>
      </c>
      <c r="E284" s="89">
        <v>2014200000</v>
      </c>
      <c r="G284" s="89">
        <f t="shared" si="4"/>
        <v>6399400000</v>
      </c>
    </row>
    <row r="285" spans="1:7" x14ac:dyDescent="0.3">
      <c r="A285" s="83" t="s">
        <v>441</v>
      </c>
      <c r="B285" s="89">
        <v>1374056000</v>
      </c>
      <c r="C285" s="89">
        <v>1393752000</v>
      </c>
      <c r="D285" s="89">
        <v>1511753000</v>
      </c>
      <c r="E285" s="89">
        <v>1178009000</v>
      </c>
      <c r="G285" s="89">
        <f t="shared" si="4"/>
        <v>5457570000</v>
      </c>
    </row>
    <row r="286" spans="1:7" x14ac:dyDescent="0.3">
      <c r="A286" s="83" t="s">
        <v>446</v>
      </c>
      <c r="B286" s="89">
        <v>55900000</v>
      </c>
      <c r="C286" s="89">
        <v>753600000</v>
      </c>
      <c r="D286" s="89">
        <v>851900000</v>
      </c>
      <c r="E286" s="89">
        <v>731900000</v>
      </c>
      <c r="G286" s="89">
        <f t="shared" si="4"/>
        <v>2393300000</v>
      </c>
    </row>
    <row r="287" spans="1:7" x14ac:dyDescent="0.3">
      <c r="A287" s="83" t="s">
        <v>453</v>
      </c>
      <c r="B287" s="89">
        <v>465122000</v>
      </c>
      <c r="C287" s="89">
        <v>475999000</v>
      </c>
      <c r="D287" s="89">
        <v>429060000</v>
      </c>
      <c r="E287" s="89">
        <v>295954000</v>
      </c>
      <c r="G287" s="89">
        <f t="shared" si="4"/>
        <v>1666135000</v>
      </c>
    </row>
    <row r="288" spans="1:7" x14ac:dyDescent="0.3">
      <c r="A288" s="83" t="s">
        <v>457</v>
      </c>
      <c r="B288" s="89">
        <v>397461000</v>
      </c>
      <c r="C288" s="89">
        <v>355720000</v>
      </c>
      <c r="D288" s="89">
        <v>523865000</v>
      </c>
      <c r="E288" s="89">
        <v>545258000</v>
      </c>
      <c r="G288" s="89">
        <f t="shared" si="4"/>
        <v>1822304000</v>
      </c>
    </row>
    <row r="289" spans="1:7" x14ac:dyDescent="0.3">
      <c r="A289" s="83" t="s">
        <v>460</v>
      </c>
      <c r="B289" s="89">
        <v>396577000</v>
      </c>
      <c r="C289" s="89">
        <v>496625000</v>
      </c>
      <c r="D289" s="89">
        <v>580480000</v>
      </c>
      <c r="E289" s="89">
        <v>553222000</v>
      </c>
      <c r="G289" s="89">
        <f t="shared" si="4"/>
        <v>2026904000</v>
      </c>
    </row>
    <row r="290" spans="1:7" x14ac:dyDescent="0.3">
      <c r="A290" s="83" t="s">
        <v>464</v>
      </c>
      <c r="B290" s="89">
        <v>1036100000</v>
      </c>
      <c r="C290" s="89">
        <v>1183800000</v>
      </c>
      <c r="D290" s="89">
        <v>1196700000</v>
      </c>
      <c r="E290" s="89">
        <v>1008100000</v>
      </c>
      <c r="G290" s="89">
        <f t="shared" si="4"/>
        <v>4424700000</v>
      </c>
    </row>
    <row r="291" spans="1:7" x14ac:dyDescent="0.3">
      <c r="A291" s="83" t="s">
        <v>465</v>
      </c>
      <c r="B291" s="89">
        <v>757587000</v>
      </c>
      <c r="C291" s="89">
        <v>842361000</v>
      </c>
      <c r="D291" s="89">
        <v>999473000</v>
      </c>
      <c r="E291" s="89">
        <v>1027918000</v>
      </c>
      <c r="G291" s="89">
        <f t="shared" si="4"/>
        <v>3627339000</v>
      </c>
    </row>
    <row r="292" spans="1:7" x14ac:dyDescent="0.3">
      <c r="A292" s="83" t="s">
        <v>468</v>
      </c>
      <c r="B292" s="89">
        <v>1217000000</v>
      </c>
      <c r="C292" s="89">
        <v>1254900000</v>
      </c>
      <c r="D292" s="89">
        <v>1558800000</v>
      </c>
      <c r="E292" s="89">
        <v>1578100000</v>
      </c>
      <c r="G292" s="89">
        <f t="shared" si="4"/>
        <v>5608800000</v>
      </c>
    </row>
    <row r="293" spans="1:7" x14ac:dyDescent="0.3">
      <c r="A293" s="83" t="s">
        <v>484</v>
      </c>
      <c r="B293" s="89">
        <v>468836000</v>
      </c>
      <c r="C293" s="89">
        <v>535619000</v>
      </c>
      <c r="D293" s="89">
        <v>556336000</v>
      </c>
      <c r="E293" s="89">
        <v>487612000</v>
      </c>
      <c r="G293" s="89">
        <f t="shared" si="4"/>
        <v>2048403000</v>
      </c>
    </row>
    <row r="294" spans="1:7" x14ac:dyDescent="0.3">
      <c r="A294" s="83" t="s">
        <v>503</v>
      </c>
      <c r="B294" s="89">
        <v>749455000</v>
      </c>
      <c r="C294" s="89">
        <v>927820000</v>
      </c>
      <c r="D294" s="89">
        <v>1074002000</v>
      </c>
      <c r="E294" s="89">
        <v>1267760000</v>
      </c>
      <c r="G294" s="89">
        <f t="shared" si="4"/>
        <v>4019037000</v>
      </c>
    </row>
    <row r="295" spans="1:7" x14ac:dyDescent="0.3">
      <c r="A295" s="83" t="s">
        <v>521</v>
      </c>
      <c r="B295" s="89">
        <v>1053000000</v>
      </c>
      <c r="C295" s="89">
        <v>847000000</v>
      </c>
      <c r="D295" s="89">
        <v>1096000000</v>
      </c>
      <c r="E295" s="89">
        <v>1140000000</v>
      </c>
      <c r="G295" s="89">
        <f t="shared" si="4"/>
        <v>4136000000</v>
      </c>
    </row>
    <row r="296" spans="1:7" x14ac:dyDescent="0.3">
      <c r="A296" s="83" t="s">
        <v>524</v>
      </c>
      <c r="B296" s="89">
        <v>1362000000</v>
      </c>
      <c r="C296" s="89">
        <v>1769000000</v>
      </c>
      <c r="D296" s="89">
        <v>2816000000</v>
      </c>
      <c r="E296" s="89">
        <v>5492000000</v>
      </c>
      <c r="G296" s="89">
        <f t="shared" si="4"/>
        <v>11439000000</v>
      </c>
    </row>
    <row r="297" spans="1:7" x14ac:dyDescent="0.3">
      <c r="A297" s="83" t="s">
        <v>529</v>
      </c>
      <c r="B297" s="89">
        <v>7446000000</v>
      </c>
      <c r="C297" s="89">
        <v>8753000000</v>
      </c>
      <c r="D297" s="89">
        <v>8052000000</v>
      </c>
      <c r="E297" s="89">
        <v>7272000000</v>
      </c>
      <c r="G297" s="89">
        <f t="shared" si="4"/>
        <v>31523000000</v>
      </c>
    </row>
    <row r="298" spans="1:7" x14ac:dyDescent="0.3">
      <c r="A298" s="83" t="s">
        <v>530</v>
      </c>
      <c r="B298" s="89">
        <v>1343000000</v>
      </c>
      <c r="C298" s="89">
        <v>7034000000</v>
      </c>
      <c r="D298" s="89">
        <v>4968000000</v>
      </c>
      <c r="E298" s="89">
        <v>7668000000</v>
      </c>
      <c r="G298" s="89">
        <f t="shared" si="4"/>
        <v>21013000000</v>
      </c>
    </row>
    <row r="299" spans="1:7" x14ac:dyDescent="0.3">
      <c r="A299" s="83" t="s">
        <v>533</v>
      </c>
      <c r="B299" s="89">
        <v>8549000000</v>
      </c>
      <c r="C299" s="89">
        <v>9593000000</v>
      </c>
      <c r="D299" s="89">
        <v>7291000000</v>
      </c>
      <c r="E299" s="89">
        <v>8172000000</v>
      </c>
      <c r="G299" s="89">
        <f t="shared" si="4"/>
        <v>33605000000</v>
      </c>
    </row>
    <row r="300" spans="1:7" x14ac:dyDescent="0.3">
      <c r="A300" s="83" t="s">
        <v>541</v>
      </c>
      <c r="B300" s="89">
        <v>572228000</v>
      </c>
      <c r="C300" s="89">
        <v>614267000</v>
      </c>
      <c r="D300" s="89">
        <v>660446000</v>
      </c>
      <c r="E300" s="89">
        <v>736562000</v>
      </c>
      <c r="G300" s="89">
        <f t="shared" si="4"/>
        <v>2583503000</v>
      </c>
    </row>
    <row r="301" spans="1:7" x14ac:dyDescent="0.3">
      <c r="A301" s="83" t="s">
        <v>552</v>
      </c>
      <c r="B301" s="89">
        <v>2070000000</v>
      </c>
      <c r="C301" s="89">
        <v>2221000000</v>
      </c>
      <c r="D301" s="89">
        <v>2142000000</v>
      </c>
      <c r="E301" s="89">
        <v>2412000000</v>
      </c>
      <c r="G301" s="89">
        <f t="shared" si="4"/>
        <v>8845000000</v>
      </c>
    </row>
    <row r="302" spans="1:7" x14ac:dyDescent="0.3">
      <c r="A302" s="83" t="s">
        <v>569</v>
      </c>
      <c r="B302" s="89">
        <v>460000000</v>
      </c>
      <c r="C302" s="89">
        <v>405000000</v>
      </c>
      <c r="D302" s="89">
        <v>489000000</v>
      </c>
      <c r="E302" s="89">
        <v>455000000</v>
      </c>
      <c r="G302" s="89">
        <f t="shared" si="4"/>
        <v>1809000000</v>
      </c>
    </row>
    <row r="303" spans="1:7" x14ac:dyDescent="0.3">
      <c r="A303" s="4" t="s">
        <v>21</v>
      </c>
      <c r="B303" s="89">
        <v>193912066000</v>
      </c>
      <c r="C303" s="89">
        <v>201915508000</v>
      </c>
      <c r="D303" s="89">
        <v>221322556000</v>
      </c>
      <c r="E303" s="89">
        <v>203324446000</v>
      </c>
      <c r="G303" s="89">
        <f t="shared" si="4"/>
        <v>820474576000</v>
      </c>
    </row>
    <row r="304" spans="1:7" x14ac:dyDescent="0.3">
      <c r="A304" s="83" t="s">
        <v>20</v>
      </c>
      <c r="B304" s="89">
        <v>48999000000</v>
      </c>
      <c r="C304" s="89">
        <v>52503000000</v>
      </c>
      <c r="D304" s="89">
        <v>71230000000</v>
      </c>
      <c r="E304" s="89">
        <v>60024000000</v>
      </c>
      <c r="G304" s="89">
        <f t="shared" si="4"/>
        <v>232756000000</v>
      </c>
    </row>
    <row r="305" spans="1:7" x14ac:dyDescent="0.3">
      <c r="A305" s="83" t="s">
        <v>30</v>
      </c>
      <c r="B305" s="89">
        <v>449220000</v>
      </c>
      <c r="C305" s="89">
        <v>432568000</v>
      </c>
      <c r="D305" s="89">
        <v>904654000</v>
      </c>
      <c r="E305" s="89">
        <v>1492094000</v>
      </c>
      <c r="G305" s="89">
        <f t="shared" si="4"/>
        <v>3278536000</v>
      </c>
    </row>
    <row r="306" spans="1:7" x14ac:dyDescent="0.3">
      <c r="A306" s="83" t="s">
        <v>32</v>
      </c>
      <c r="B306" s="89">
        <v>782923000</v>
      </c>
      <c r="C306" s="89">
        <v>789806000</v>
      </c>
      <c r="D306" s="89">
        <v>830841000</v>
      </c>
      <c r="E306" s="89">
        <v>1041796000</v>
      </c>
      <c r="G306" s="89">
        <f t="shared" si="4"/>
        <v>3445366000</v>
      </c>
    </row>
    <row r="307" spans="1:7" x14ac:dyDescent="0.3">
      <c r="A307" s="83" t="s">
        <v>37</v>
      </c>
      <c r="B307" s="89">
        <v>974364000</v>
      </c>
      <c r="C307" s="89">
        <v>1098912000</v>
      </c>
      <c r="D307" s="89">
        <v>1098467000</v>
      </c>
      <c r="E307" s="89">
        <v>1261860000</v>
      </c>
      <c r="G307" s="89">
        <f t="shared" si="4"/>
        <v>4433603000</v>
      </c>
    </row>
    <row r="308" spans="1:7" x14ac:dyDescent="0.3">
      <c r="A308" s="83" t="s">
        <v>39</v>
      </c>
      <c r="B308" s="89">
        <v>349800000</v>
      </c>
      <c r="C308" s="89">
        <v>297600000</v>
      </c>
      <c r="D308" s="89">
        <v>123800000</v>
      </c>
      <c r="E308" s="89">
        <v>1300000</v>
      </c>
      <c r="G308" s="89">
        <f t="shared" si="4"/>
        <v>772500000</v>
      </c>
    </row>
    <row r="309" spans="1:7" x14ac:dyDescent="0.3">
      <c r="A309" s="83" t="s">
        <v>55</v>
      </c>
      <c r="B309" s="89">
        <v>314893000</v>
      </c>
      <c r="C309" s="89">
        <v>415811000</v>
      </c>
      <c r="D309" s="89">
        <v>490708000</v>
      </c>
      <c r="E309" s="89">
        <v>466917000</v>
      </c>
      <c r="G309" s="89">
        <f t="shared" si="4"/>
        <v>1688329000</v>
      </c>
    </row>
    <row r="310" spans="1:7" x14ac:dyDescent="0.3">
      <c r="A310" s="83" t="s">
        <v>66</v>
      </c>
      <c r="B310" s="89">
        <v>773000000</v>
      </c>
      <c r="C310" s="89">
        <v>1520000000</v>
      </c>
      <c r="D310" s="89">
        <v>1693000000</v>
      </c>
      <c r="E310" s="89">
        <v>2152000000</v>
      </c>
      <c r="G310" s="89">
        <f t="shared" si="4"/>
        <v>6138000000</v>
      </c>
    </row>
    <row r="311" spans="1:7" x14ac:dyDescent="0.3">
      <c r="A311" s="83" t="s">
        <v>87</v>
      </c>
      <c r="B311" s="89">
        <v>830300000</v>
      </c>
      <c r="C311" s="89">
        <v>902800000</v>
      </c>
      <c r="D311" s="89">
        <v>1048700000</v>
      </c>
      <c r="E311" s="89">
        <v>1110400000</v>
      </c>
      <c r="G311" s="89">
        <f t="shared" si="4"/>
        <v>3892200000</v>
      </c>
    </row>
    <row r="312" spans="1:7" x14ac:dyDescent="0.3">
      <c r="A312" s="83" t="s">
        <v>91</v>
      </c>
      <c r="B312" s="89">
        <v>1451000000</v>
      </c>
      <c r="C312" s="89">
        <v>1372000000</v>
      </c>
      <c r="D312" s="89">
        <v>1183000000</v>
      </c>
      <c r="E312" s="89">
        <v>1319000000</v>
      </c>
      <c r="G312" s="89">
        <f t="shared" si="4"/>
        <v>5325000000</v>
      </c>
    </row>
    <row r="313" spans="1:7" x14ac:dyDescent="0.3">
      <c r="A313" s="83" t="s">
        <v>93</v>
      </c>
      <c r="B313" s="89">
        <v>1769000000</v>
      </c>
      <c r="C313" s="89">
        <v>587000000</v>
      </c>
      <c r="G313" s="89">
        <f t="shared" si="4"/>
        <v>2356000000</v>
      </c>
    </row>
    <row r="314" spans="1:7" x14ac:dyDescent="0.3">
      <c r="A314" s="83" t="s">
        <v>171</v>
      </c>
      <c r="B314" s="89">
        <v>-110710000</v>
      </c>
      <c r="C314" s="89">
        <v>-286074000</v>
      </c>
      <c r="D314" s="89">
        <v>-145633000</v>
      </c>
      <c r="E314" s="89">
        <v>114923000</v>
      </c>
      <c r="G314" s="89">
        <f t="shared" si="4"/>
        <v>-427494000</v>
      </c>
    </row>
    <row r="315" spans="1:7" x14ac:dyDescent="0.3">
      <c r="A315" s="83" t="s">
        <v>172</v>
      </c>
      <c r="B315" s="89">
        <v>11301000000</v>
      </c>
      <c r="C315" s="89">
        <v>9763000000</v>
      </c>
      <c r="D315" s="89">
        <v>11254000000</v>
      </c>
      <c r="E315" s="89">
        <v>12928000000</v>
      </c>
      <c r="G315" s="89">
        <f t="shared" si="4"/>
        <v>45246000000</v>
      </c>
    </row>
    <row r="316" spans="1:7" x14ac:dyDescent="0.3">
      <c r="A316" s="83" t="s">
        <v>174</v>
      </c>
      <c r="B316" s="89">
        <v>456180000</v>
      </c>
      <c r="C316" s="89">
        <v>305330000</v>
      </c>
      <c r="G316" s="89">
        <f t="shared" si="4"/>
        <v>761510000</v>
      </c>
    </row>
    <row r="317" spans="1:7" x14ac:dyDescent="0.3">
      <c r="A317" s="83" t="s">
        <v>183</v>
      </c>
      <c r="B317" s="89">
        <v>1361496000</v>
      </c>
      <c r="C317" s="89">
        <v>1677900000</v>
      </c>
      <c r="D317" s="89">
        <v>1884900000</v>
      </c>
      <c r="E317" s="89">
        <v>2142000000</v>
      </c>
      <c r="G317" s="89">
        <f t="shared" si="4"/>
        <v>7066296000</v>
      </c>
    </row>
    <row r="318" spans="1:7" x14ac:dyDescent="0.3">
      <c r="A318" s="83" t="s">
        <v>184</v>
      </c>
      <c r="B318" s="89">
        <v>380717000</v>
      </c>
      <c r="C318" s="89">
        <v>329056000</v>
      </c>
      <c r="D318" s="89">
        <v>517633000</v>
      </c>
      <c r="E318" s="89">
        <v>720280000</v>
      </c>
      <c r="G318" s="89">
        <f t="shared" si="4"/>
        <v>1947686000</v>
      </c>
    </row>
    <row r="319" spans="1:7" x14ac:dyDescent="0.3">
      <c r="A319" s="83" t="s">
        <v>218</v>
      </c>
      <c r="B319" s="89">
        <v>148000000</v>
      </c>
      <c r="C319" s="89">
        <v>32000000</v>
      </c>
      <c r="D319" s="89">
        <v>948000000</v>
      </c>
      <c r="E319" s="89">
        <v>898000000</v>
      </c>
      <c r="G319" s="89">
        <f t="shared" si="4"/>
        <v>2026000000</v>
      </c>
    </row>
    <row r="320" spans="1:7" x14ac:dyDescent="0.3">
      <c r="A320" s="83" t="s">
        <v>219</v>
      </c>
      <c r="B320" s="89">
        <v>2454000000</v>
      </c>
      <c r="C320" s="89">
        <v>2476000000</v>
      </c>
      <c r="D320" s="89">
        <v>2197000000</v>
      </c>
      <c r="E320" s="89">
        <v>2325000000</v>
      </c>
      <c r="G320" s="89">
        <f t="shared" si="4"/>
        <v>9452000000</v>
      </c>
    </row>
    <row r="321" spans="1:7" x14ac:dyDescent="0.3">
      <c r="A321" s="83" t="s">
        <v>246</v>
      </c>
      <c r="B321" s="89">
        <v>2804000000</v>
      </c>
      <c r="C321" s="89">
        <v>4994000000</v>
      </c>
      <c r="D321" s="89">
        <v>6225000000</v>
      </c>
      <c r="E321" s="89">
        <v>12427000000</v>
      </c>
      <c r="G321" s="89">
        <f t="shared" si="4"/>
        <v>26450000000</v>
      </c>
    </row>
    <row r="322" spans="1:7" x14ac:dyDescent="0.3">
      <c r="A322" s="83" t="s">
        <v>252</v>
      </c>
      <c r="B322" s="89">
        <v>430818000</v>
      </c>
      <c r="C322" s="89">
        <v>493557000</v>
      </c>
      <c r="D322" s="89">
        <v>552899000</v>
      </c>
      <c r="E322" s="89">
        <v>556428000</v>
      </c>
      <c r="G322" s="89">
        <f t="shared" si="4"/>
        <v>2033702000</v>
      </c>
    </row>
    <row r="323" spans="1:7" x14ac:dyDescent="0.3">
      <c r="A323" s="83" t="s">
        <v>253</v>
      </c>
      <c r="B323" s="89">
        <v>1076300000</v>
      </c>
      <c r="C323" s="89">
        <v>1062900000</v>
      </c>
      <c r="D323" s="89">
        <v>1270600000</v>
      </c>
      <c r="E323" s="89">
        <v>1099200000</v>
      </c>
      <c r="G323" s="89">
        <f t="shared" si="4"/>
        <v>4509000000</v>
      </c>
    </row>
    <row r="324" spans="1:7" x14ac:dyDescent="0.3">
      <c r="A324" s="83" t="s">
        <v>254</v>
      </c>
      <c r="B324" s="89">
        <v>1048000000</v>
      </c>
      <c r="C324" s="89">
        <v>1061000000</v>
      </c>
      <c r="D324" s="89">
        <v>1210000000</v>
      </c>
      <c r="E324" s="89">
        <v>1311000000</v>
      </c>
      <c r="G324" s="89">
        <f t="shared" si="4"/>
        <v>4630000000</v>
      </c>
    </row>
    <row r="325" spans="1:7" x14ac:dyDescent="0.3">
      <c r="A325" s="83" t="s">
        <v>257</v>
      </c>
      <c r="B325" s="89">
        <v>305330000</v>
      </c>
      <c r="C325" s="89">
        <v>266575000</v>
      </c>
      <c r="D325" s="89">
        <v>275627000</v>
      </c>
      <c r="E325" s="89">
        <v>307125000</v>
      </c>
      <c r="G325" s="89">
        <f t="shared" si="4"/>
        <v>1154657000</v>
      </c>
    </row>
    <row r="326" spans="1:7" x14ac:dyDescent="0.3">
      <c r="A326" s="83" t="s">
        <v>265</v>
      </c>
      <c r="B326" s="89">
        <v>439361000</v>
      </c>
      <c r="C326" s="89">
        <v>460071000</v>
      </c>
      <c r="D326" s="89">
        <v>427145000</v>
      </c>
      <c r="E326" s="89">
        <v>533482000</v>
      </c>
      <c r="G326" s="89">
        <f t="shared" si="4"/>
        <v>1860059000</v>
      </c>
    </row>
    <row r="327" spans="1:7" x14ac:dyDescent="0.3">
      <c r="A327" s="83" t="s">
        <v>271</v>
      </c>
      <c r="B327" s="89">
        <v>1457000000</v>
      </c>
      <c r="C327" s="89">
        <v>2002000000</v>
      </c>
      <c r="D327" s="89">
        <v>1322000000</v>
      </c>
      <c r="E327" s="89">
        <v>1468000000</v>
      </c>
      <c r="G327" s="89">
        <f t="shared" ref="G327:G390" si="5">SUM(B327:E327)</f>
        <v>6249000000</v>
      </c>
    </row>
    <row r="328" spans="1:7" x14ac:dyDescent="0.3">
      <c r="A328" s="83" t="s">
        <v>274</v>
      </c>
      <c r="B328" s="89">
        <v>357213000</v>
      </c>
      <c r="C328" s="89">
        <v>405499000</v>
      </c>
      <c r="D328" s="89">
        <v>456597000</v>
      </c>
      <c r="E328" s="89">
        <v>424944000</v>
      </c>
      <c r="G328" s="89">
        <f t="shared" si="5"/>
        <v>1644253000</v>
      </c>
    </row>
    <row r="329" spans="1:7" x14ac:dyDescent="0.3">
      <c r="A329" s="83" t="s">
        <v>302</v>
      </c>
      <c r="B329" s="89">
        <v>3817000000</v>
      </c>
      <c r="C329" s="89">
        <v>2702000000</v>
      </c>
      <c r="D329" s="89">
        <v>3144000000</v>
      </c>
      <c r="G329" s="89">
        <f t="shared" si="5"/>
        <v>9663000000</v>
      </c>
    </row>
    <row r="330" spans="1:7" x14ac:dyDescent="0.3">
      <c r="A330" s="83" t="s">
        <v>304</v>
      </c>
      <c r="B330" s="89">
        <v>8143000000</v>
      </c>
      <c r="C330" s="89">
        <v>4432000000</v>
      </c>
      <c r="D330" s="89">
        <v>3983000000</v>
      </c>
      <c r="E330" s="89">
        <v>3754000000</v>
      </c>
      <c r="G330" s="89">
        <f t="shared" si="5"/>
        <v>20312000000</v>
      </c>
    </row>
    <row r="331" spans="1:7" x14ac:dyDescent="0.3">
      <c r="A331" s="83" t="s">
        <v>307</v>
      </c>
      <c r="B331" s="89">
        <v>813000000</v>
      </c>
      <c r="C331" s="89">
        <v>882000000</v>
      </c>
      <c r="D331" s="89">
        <v>759000000</v>
      </c>
      <c r="E331" s="89">
        <v>1149000000</v>
      </c>
      <c r="G331" s="89">
        <f t="shared" si="5"/>
        <v>3603000000</v>
      </c>
    </row>
    <row r="332" spans="1:7" x14ac:dyDescent="0.3">
      <c r="A332" s="83" t="s">
        <v>313</v>
      </c>
      <c r="B332" s="89">
        <v>22156000000</v>
      </c>
      <c r="C332" s="89">
        <v>20312000000</v>
      </c>
      <c r="D332" s="89">
        <v>18532000000</v>
      </c>
      <c r="E332" s="89">
        <v>15689000000</v>
      </c>
      <c r="G332" s="89">
        <f t="shared" si="5"/>
        <v>76689000000</v>
      </c>
    </row>
    <row r="333" spans="1:7" x14ac:dyDescent="0.3">
      <c r="A333" s="83" t="s">
        <v>318</v>
      </c>
      <c r="B333" s="89">
        <v>12531000000</v>
      </c>
      <c r="C333" s="89">
        <v>15642000000</v>
      </c>
      <c r="D333" s="89">
        <v>14356000000</v>
      </c>
      <c r="E333" s="89">
        <v>14760000000</v>
      </c>
      <c r="G333" s="89">
        <f t="shared" si="5"/>
        <v>57289000000</v>
      </c>
    </row>
    <row r="334" spans="1:7" x14ac:dyDescent="0.3">
      <c r="A334" s="83" t="s">
        <v>319</v>
      </c>
      <c r="B334" s="89">
        <v>1208000000</v>
      </c>
      <c r="C334" s="89">
        <v>1300000000</v>
      </c>
      <c r="D334" s="89">
        <v>886000000</v>
      </c>
      <c r="E334" s="89">
        <v>1242000000</v>
      </c>
      <c r="G334" s="89">
        <f t="shared" si="5"/>
        <v>4636000000</v>
      </c>
    </row>
    <row r="335" spans="1:7" x14ac:dyDescent="0.3">
      <c r="A335" s="83" t="s">
        <v>330</v>
      </c>
      <c r="B335" s="89">
        <v>354900000</v>
      </c>
      <c r="C335" s="89">
        <v>605000000</v>
      </c>
      <c r="D335" s="89">
        <v>597300000</v>
      </c>
      <c r="E335" s="89">
        <v>911400000</v>
      </c>
      <c r="G335" s="89">
        <f t="shared" si="5"/>
        <v>2468600000</v>
      </c>
    </row>
    <row r="336" spans="1:7" x14ac:dyDescent="0.3">
      <c r="A336" s="83" t="s">
        <v>337</v>
      </c>
      <c r="B336" s="89">
        <v>729685000</v>
      </c>
      <c r="C336" s="89">
        <v>772070000</v>
      </c>
      <c r="D336" s="89">
        <v>661340000</v>
      </c>
      <c r="E336" s="89">
        <v>960445000</v>
      </c>
      <c r="G336" s="89">
        <f t="shared" si="5"/>
        <v>3123540000</v>
      </c>
    </row>
    <row r="337" spans="1:7" x14ac:dyDescent="0.3">
      <c r="A337" s="83" t="s">
        <v>355</v>
      </c>
      <c r="B337" s="89">
        <v>573154000</v>
      </c>
      <c r="C337" s="89">
        <v>639730000</v>
      </c>
      <c r="D337" s="89">
        <v>682699000</v>
      </c>
      <c r="E337" s="89">
        <v>633553000</v>
      </c>
      <c r="G337" s="89">
        <f t="shared" si="5"/>
        <v>2529136000</v>
      </c>
    </row>
    <row r="338" spans="1:7" x14ac:dyDescent="0.3">
      <c r="A338" s="83" t="s">
        <v>360</v>
      </c>
      <c r="B338" s="89">
        <v>118071000</v>
      </c>
      <c r="C338" s="89">
        <v>677669000</v>
      </c>
      <c r="D338" s="89">
        <v>867483000</v>
      </c>
      <c r="E338" s="89">
        <v>1074256000</v>
      </c>
      <c r="G338" s="89">
        <f t="shared" si="5"/>
        <v>2737479000</v>
      </c>
    </row>
    <row r="339" spans="1:7" x14ac:dyDescent="0.3">
      <c r="A339" s="83" t="s">
        <v>368</v>
      </c>
      <c r="B339" s="89">
        <v>4598000000</v>
      </c>
      <c r="C339" s="89">
        <v>5106000000</v>
      </c>
      <c r="D339" s="89">
        <v>5139000000</v>
      </c>
      <c r="E339" s="89">
        <v>5878000000</v>
      </c>
      <c r="G339" s="89">
        <f t="shared" si="5"/>
        <v>20721000000</v>
      </c>
    </row>
    <row r="340" spans="1:7" x14ac:dyDescent="0.3">
      <c r="A340" s="83" t="s">
        <v>375</v>
      </c>
      <c r="B340" s="89">
        <v>210728000</v>
      </c>
      <c r="C340" s="89">
        <v>461888000</v>
      </c>
      <c r="D340" s="89">
        <v>428460000</v>
      </c>
      <c r="E340" s="89">
        <v>356302000</v>
      </c>
      <c r="G340" s="89">
        <f t="shared" si="5"/>
        <v>1457378000</v>
      </c>
    </row>
    <row r="341" spans="1:7" x14ac:dyDescent="0.3">
      <c r="A341" s="83" t="s">
        <v>398</v>
      </c>
      <c r="B341" s="89">
        <v>26764000000</v>
      </c>
      <c r="C341" s="89">
        <v>27886000000</v>
      </c>
      <c r="D341" s="89">
        <v>28172000000</v>
      </c>
      <c r="E341" s="89">
        <v>21292000000</v>
      </c>
      <c r="G341" s="89">
        <f t="shared" si="5"/>
        <v>104114000000</v>
      </c>
    </row>
    <row r="342" spans="1:7" x14ac:dyDescent="0.3">
      <c r="A342" s="83" t="s">
        <v>402</v>
      </c>
      <c r="B342" s="89">
        <v>362000000</v>
      </c>
      <c r="C342" s="89">
        <v>3127000000</v>
      </c>
      <c r="D342" s="89">
        <v>3001000000</v>
      </c>
      <c r="E342" s="89">
        <v>235000000</v>
      </c>
      <c r="G342" s="89">
        <f t="shared" si="5"/>
        <v>6725000000</v>
      </c>
    </row>
    <row r="343" spans="1:7" x14ac:dyDescent="0.3">
      <c r="A343" s="83" t="s">
        <v>410</v>
      </c>
      <c r="B343" s="89">
        <v>228347000</v>
      </c>
      <c r="C343" s="89">
        <v>402648000</v>
      </c>
      <c r="D343" s="89">
        <v>305826000</v>
      </c>
      <c r="E343" s="89">
        <v>379793000</v>
      </c>
      <c r="G343" s="89">
        <f t="shared" si="5"/>
        <v>1316614000</v>
      </c>
    </row>
    <row r="344" spans="1:7" x14ac:dyDescent="0.3">
      <c r="A344" s="83" t="s">
        <v>416</v>
      </c>
      <c r="B344" s="89">
        <v>609500000</v>
      </c>
      <c r="C344" s="89">
        <v>822000000</v>
      </c>
      <c r="D344" s="89">
        <v>716000000</v>
      </c>
      <c r="E344" s="89">
        <v>413000000</v>
      </c>
      <c r="G344" s="89">
        <f t="shared" si="5"/>
        <v>2560500000</v>
      </c>
    </row>
    <row r="345" spans="1:7" x14ac:dyDescent="0.3">
      <c r="A345" s="83" t="s">
        <v>419</v>
      </c>
      <c r="B345" s="89">
        <v>648239000</v>
      </c>
      <c r="C345" s="89">
        <v>496000000</v>
      </c>
      <c r="D345" s="89">
        <v>759000000</v>
      </c>
      <c r="E345" s="89">
        <v>878000000</v>
      </c>
      <c r="G345" s="89">
        <f t="shared" si="5"/>
        <v>2781239000</v>
      </c>
    </row>
    <row r="346" spans="1:7" x14ac:dyDescent="0.3">
      <c r="A346" s="83" t="s">
        <v>455</v>
      </c>
      <c r="B346" s="89">
        <v>7230000000</v>
      </c>
      <c r="C346" s="89">
        <v>7550000000</v>
      </c>
      <c r="D346" s="89">
        <v>5776000000</v>
      </c>
      <c r="E346" s="89">
        <v>6495000000</v>
      </c>
      <c r="G346" s="89">
        <f t="shared" si="5"/>
        <v>27051000000</v>
      </c>
    </row>
    <row r="347" spans="1:7" x14ac:dyDescent="0.3">
      <c r="A347" s="83" t="s">
        <v>456</v>
      </c>
      <c r="B347" s="89">
        <v>27341000</v>
      </c>
      <c r="C347" s="89">
        <v>122466000</v>
      </c>
      <c r="D347" s="89">
        <v>11968000</v>
      </c>
      <c r="G347" s="89">
        <f t="shared" si="5"/>
        <v>161775000</v>
      </c>
    </row>
    <row r="348" spans="1:7" x14ac:dyDescent="0.3">
      <c r="A348" s="83" t="s">
        <v>462</v>
      </c>
      <c r="B348" s="89">
        <v>204180000</v>
      </c>
      <c r="C348" s="89">
        <v>234460000</v>
      </c>
      <c r="D348" s="89">
        <v>249994000</v>
      </c>
      <c r="E348" s="89">
        <v>288048000</v>
      </c>
      <c r="G348" s="89">
        <f t="shared" si="5"/>
        <v>976682000</v>
      </c>
    </row>
    <row r="349" spans="1:7" x14ac:dyDescent="0.3">
      <c r="A349" s="83" t="s">
        <v>487</v>
      </c>
      <c r="B349" s="89">
        <v>2093000000</v>
      </c>
      <c r="C349" s="89">
        <v>1800000000</v>
      </c>
      <c r="D349" s="89">
        <v>2090000000</v>
      </c>
      <c r="E349" s="89">
        <v>620000000</v>
      </c>
      <c r="G349" s="89">
        <f t="shared" si="5"/>
        <v>6603000000</v>
      </c>
    </row>
    <row r="350" spans="1:7" x14ac:dyDescent="0.3">
      <c r="A350" s="83" t="s">
        <v>492</v>
      </c>
      <c r="B350" s="89">
        <v>351500000</v>
      </c>
      <c r="C350" s="89">
        <v>565500000</v>
      </c>
      <c r="D350" s="89">
        <v>1026500000</v>
      </c>
      <c r="E350" s="89">
        <v>1123500000</v>
      </c>
      <c r="G350" s="89">
        <f t="shared" si="5"/>
        <v>3067000000</v>
      </c>
    </row>
    <row r="351" spans="1:7" x14ac:dyDescent="0.3">
      <c r="A351" s="83" t="s">
        <v>496</v>
      </c>
      <c r="B351" s="89">
        <v>1183000000</v>
      </c>
      <c r="C351" s="89">
        <v>391000000</v>
      </c>
      <c r="D351" s="89">
        <v>318000000</v>
      </c>
      <c r="E351" s="89">
        <v>593000000</v>
      </c>
      <c r="G351" s="89">
        <f t="shared" si="5"/>
        <v>2485000000</v>
      </c>
    </row>
    <row r="352" spans="1:7" x14ac:dyDescent="0.3">
      <c r="A352" s="83" t="s">
        <v>502</v>
      </c>
      <c r="B352" s="89">
        <v>580000000</v>
      </c>
      <c r="C352" s="89">
        <v>532000000</v>
      </c>
      <c r="D352" s="89">
        <v>503000000</v>
      </c>
      <c r="E352" s="89">
        <v>283000000</v>
      </c>
      <c r="G352" s="89">
        <f t="shared" si="5"/>
        <v>1898000000</v>
      </c>
    </row>
    <row r="353" spans="1:7" x14ac:dyDescent="0.3">
      <c r="A353" s="83" t="s">
        <v>504</v>
      </c>
      <c r="B353" s="89">
        <v>1621000000</v>
      </c>
      <c r="C353" s="89">
        <v>1855000000</v>
      </c>
      <c r="D353" s="89">
        <v>1956000000</v>
      </c>
      <c r="E353" s="89">
        <v>1926000000</v>
      </c>
      <c r="G353" s="89">
        <f t="shared" si="5"/>
        <v>7358000000</v>
      </c>
    </row>
    <row r="354" spans="1:7" x14ac:dyDescent="0.3">
      <c r="A354" s="83" t="s">
        <v>519</v>
      </c>
      <c r="B354" s="89">
        <v>356619000</v>
      </c>
      <c r="C354" s="89">
        <v>382500000</v>
      </c>
      <c r="D354" s="89">
        <v>431640000</v>
      </c>
      <c r="E354" s="89">
        <v>534107000</v>
      </c>
      <c r="G354" s="89">
        <f t="shared" si="5"/>
        <v>1704866000</v>
      </c>
    </row>
    <row r="355" spans="1:7" x14ac:dyDescent="0.3">
      <c r="A355" s="83" t="s">
        <v>520</v>
      </c>
      <c r="B355" s="89">
        <v>2687000000</v>
      </c>
      <c r="C355" s="89">
        <v>2984000000</v>
      </c>
      <c r="D355" s="89">
        <v>4226000000</v>
      </c>
      <c r="E355" s="89">
        <v>4532000000</v>
      </c>
      <c r="G355" s="89">
        <f t="shared" si="5"/>
        <v>14429000000</v>
      </c>
    </row>
    <row r="356" spans="1:7" x14ac:dyDescent="0.3">
      <c r="A356" s="83" t="s">
        <v>534</v>
      </c>
      <c r="B356" s="89">
        <v>7242000000</v>
      </c>
      <c r="C356" s="89">
        <v>8150000000</v>
      </c>
      <c r="D356" s="89">
        <v>9078000000</v>
      </c>
      <c r="E356" s="89">
        <v>7885000000</v>
      </c>
      <c r="G356" s="89">
        <f t="shared" si="5"/>
        <v>32355000000</v>
      </c>
    </row>
    <row r="357" spans="1:7" x14ac:dyDescent="0.3">
      <c r="A357" s="83" t="s">
        <v>542</v>
      </c>
      <c r="B357" s="89">
        <v>457327000</v>
      </c>
      <c r="C357" s="89">
        <v>528232000</v>
      </c>
      <c r="D357" s="89">
        <v>564427000</v>
      </c>
      <c r="E357" s="89">
        <v>605946000</v>
      </c>
      <c r="G357" s="89">
        <f t="shared" si="5"/>
        <v>2155932000</v>
      </c>
    </row>
    <row r="358" spans="1:7" x14ac:dyDescent="0.3">
      <c r="A358" s="83" t="s">
        <v>547</v>
      </c>
      <c r="B358" s="89">
        <v>1266000000</v>
      </c>
      <c r="C358" s="89">
        <v>1791000000</v>
      </c>
      <c r="D358" s="89">
        <v>1611000000</v>
      </c>
      <c r="E358" s="89">
        <v>466000000</v>
      </c>
      <c r="G358" s="89">
        <f t="shared" si="5"/>
        <v>5134000000</v>
      </c>
    </row>
    <row r="359" spans="1:7" x14ac:dyDescent="0.3">
      <c r="A359" s="83" t="s">
        <v>557</v>
      </c>
      <c r="B359" s="89">
        <v>1330000000</v>
      </c>
      <c r="C359" s="89">
        <v>1107400000</v>
      </c>
      <c r="D359" s="89">
        <v>1140500000</v>
      </c>
      <c r="E359" s="89">
        <v>1109400000</v>
      </c>
      <c r="G359" s="89">
        <f t="shared" si="5"/>
        <v>4687300000</v>
      </c>
    </row>
    <row r="360" spans="1:7" x14ac:dyDescent="0.3">
      <c r="A360" s="83" t="s">
        <v>565</v>
      </c>
      <c r="B360" s="89">
        <v>580732000</v>
      </c>
      <c r="C360" s="89">
        <v>758337000</v>
      </c>
      <c r="D360" s="89">
        <v>779569000</v>
      </c>
      <c r="E360" s="89">
        <v>669881000</v>
      </c>
      <c r="G360" s="89">
        <f t="shared" si="5"/>
        <v>2788519000</v>
      </c>
    </row>
    <row r="361" spans="1:7" x14ac:dyDescent="0.3">
      <c r="A361" s="83" t="s">
        <v>568</v>
      </c>
      <c r="B361" s="89">
        <v>1433000000</v>
      </c>
      <c r="C361" s="89">
        <v>1358000000</v>
      </c>
      <c r="D361" s="89">
        <v>1334000000</v>
      </c>
      <c r="E361" s="89">
        <v>598000000</v>
      </c>
      <c r="G361" s="89">
        <f t="shared" si="5"/>
        <v>4723000000</v>
      </c>
    </row>
    <row r="362" spans="1:7" x14ac:dyDescent="0.3">
      <c r="A362" s="83" t="s">
        <v>570</v>
      </c>
      <c r="B362" s="89">
        <v>802538000</v>
      </c>
      <c r="C362" s="89">
        <v>577297000</v>
      </c>
      <c r="D362" s="89">
        <v>236912000</v>
      </c>
      <c r="E362" s="89">
        <v>-134934000</v>
      </c>
      <c r="G362" s="89">
        <f t="shared" si="5"/>
        <v>1481813000</v>
      </c>
    </row>
    <row r="363" spans="1:7" x14ac:dyDescent="0.3">
      <c r="A363" s="4" t="s">
        <v>58</v>
      </c>
      <c r="B363" s="89">
        <v>41386715000</v>
      </c>
      <c r="C363" s="89">
        <v>41690235000</v>
      </c>
      <c r="D363" s="89">
        <v>37476267000</v>
      </c>
      <c r="E363" s="89">
        <v>20383400000</v>
      </c>
      <c r="G363" s="89">
        <f t="shared" si="5"/>
        <v>140936617000</v>
      </c>
    </row>
    <row r="364" spans="1:7" x14ac:dyDescent="0.3">
      <c r="A364" s="83" t="s">
        <v>393</v>
      </c>
      <c r="B364" s="89">
        <v>3570000000</v>
      </c>
      <c r="C364" s="89">
        <v>4075000000</v>
      </c>
      <c r="D364" s="89">
        <v>3916000000</v>
      </c>
      <c r="E364" s="89">
        <v>2672000000</v>
      </c>
      <c r="G364" s="89">
        <f t="shared" si="5"/>
        <v>14233000000</v>
      </c>
    </row>
    <row r="365" spans="1:7" x14ac:dyDescent="0.3">
      <c r="A365" s="83" t="s">
        <v>57</v>
      </c>
      <c r="B365" s="89">
        <v>511468000</v>
      </c>
      <c r="C365" s="89">
        <v>610036000</v>
      </c>
      <c r="D365" s="89">
        <v>327403000</v>
      </c>
      <c r="E365" s="89">
        <v>581727000</v>
      </c>
      <c r="G365" s="89">
        <f t="shared" si="5"/>
        <v>2030634000</v>
      </c>
    </row>
    <row r="366" spans="1:7" x14ac:dyDescent="0.3">
      <c r="A366" s="83" t="s">
        <v>85</v>
      </c>
      <c r="B366" s="89">
        <v>1556000000</v>
      </c>
      <c r="C366" s="89">
        <v>1661900000</v>
      </c>
      <c r="D366" s="89">
        <v>1923500000</v>
      </c>
      <c r="E366" s="89">
        <v>2192100000</v>
      </c>
      <c r="G366" s="89">
        <f t="shared" si="5"/>
        <v>7333500000</v>
      </c>
    </row>
    <row r="367" spans="1:7" x14ac:dyDescent="0.3">
      <c r="A367" s="83" t="s">
        <v>94</v>
      </c>
      <c r="B367" s="89">
        <v>379300000</v>
      </c>
      <c r="C367" s="89">
        <v>463500000</v>
      </c>
      <c r="D367" s="89">
        <v>492300000</v>
      </c>
      <c r="E367" s="89">
        <v>537700000</v>
      </c>
      <c r="G367" s="89">
        <f t="shared" si="5"/>
        <v>1872800000</v>
      </c>
    </row>
    <row r="368" spans="1:7" x14ac:dyDescent="0.3">
      <c r="A368" s="83" t="s">
        <v>115</v>
      </c>
      <c r="B368" s="89">
        <v>790500000</v>
      </c>
      <c r="C368" s="89">
        <v>795400000</v>
      </c>
      <c r="D368" s="89">
        <v>838600000</v>
      </c>
      <c r="E368" s="89">
        <v>605200000</v>
      </c>
      <c r="G368" s="89">
        <f t="shared" si="5"/>
        <v>3029700000</v>
      </c>
    </row>
    <row r="369" spans="1:7" x14ac:dyDescent="0.3">
      <c r="A369" s="83" t="s">
        <v>136</v>
      </c>
      <c r="B369" s="89">
        <v>2912400000</v>
      </c>
      <c r="C369" s="89">
        <v>2370000000</v>
      </c>
      <c r="D369" s="89">
        <v>1573300000</v>
      </c>
      <c r="E369" s="89">
        <v>1228100000</v>
      </c>
      <c r="G369" s="89">
        <f t="shared" si="5"/>
        <v>8083800000</v>
      </c>
    </row>
    <row r="370" spans="1:7" x14ac:dyDescent="0.3">
      <c r="A370" s="83" t="s">
        <v>191</v>
      </c>
      <c r="B370" s="89">
        <v>2755000000</v>
      </c>
      <c r="C370" s="89">
        <v>3889000000</v>
      </c>
      <c r="D370" s="89">
        <v>3046000000</v>
      </c>
      <c r="E370" s="89">
        <v>3479000000</v>
      </c>
      <c r="G370" s="89">
        <f t="shared" si="5"/>
        <v>13169000000</v>
      </c>
    </row>
    <row r="371" spans="1:7" x14ac:dyDescent="0.3">
      <c r="A371" s="83" t="s">
        <v>220</v>
      </c>
      <c r="B371" s="89">
        <v>1435000000</v>
      </c>
      <c r="C371" s="89">
        <v>1731900000</v>
      </c>
      <c r="D371" s="89">
        <v>2023800000</v>
      </c>
      <c r="E371" s="89">
        <v>1976100000</v>
      </c>
      <c r="G371" s="89">
        <f t="shared" si="5"/>
        <v>7166800000</v>
      </c>
    </row>
    <row r="372" spans="1:7" x14ac:dyDescent="0.3">
      <c r="A372" s="83" t="s">
        <v>225</v>
      </c>
      <c r="B372" s="89">
        <v>920000000</v>
      </c>
      <c r="C372" s="89">
        <v>1938000000</v>
      </c>
      <c r="D372" s="89">
        <v>1239000000</v>
      </c>
      <c r="E372" s="89">
        <v>1567000000</v>
      </c>
      <c r="G372" s="89">
        <f t="shared" si="5"/>
        <v>5664000000</v>
      </c>
    </row>
    <row r="373" spans="1:7" x14ac:dyDescent="0.3">
      <c r="A373" s="83" t="s">
        <v>248</v>
      </c>
      <c r="B373" s="89">
        <v>5733000000</v>
      </c>
      <c r="C373" s="89">
        <v>5417000000</v>
      </c>
      <c r="D373" s="89">
        <v>1216000000</v>
      </c>
      <c r="E373" s="89">
        <v>-13343000000</v>
      </c>
      <c r="G373" s="89">
        <f t="shared" si="5"/>
        <v>-977000000</v>
      </c>
    </row>
    <row r="374" spans="1:7" x14ac:dyDescent="0.3">
      <c r="A374" s="83" t="s">
        <v>262</v>
      </c>
      <c r="B374" s="89">
        <v>666600000</v>
      </c>
      <c r="C374" s="89">
        <v>589200000</v>
      </c>
      <c r="D374" s="89">
        <v>494800000</v>
      </c>
      <c r="E374" s="89">
        <v>193800000</v>
      </c>
      <c r="G374" s="89">
        <f t="shared" si="5"/>
        <v>1944400000</v>
      </c>
    </row>
    <row r="375" spans="1:7" x14ac:dyDescent="0.3">
      <c r="A375" s="83" t="s">
        <v>315</v>
      </c>
      <c r="B375" s="89">
        <v>488286000</v>
      </c>
      <c r="C375" s="89">
        <v>518490000</v>
      </c>
      <c r="D375" s="89">
        <v>593619000</v>
      </c>
      <c r="E375" s="89">
        <v>595941000</v>
      </c>
      <c r="G375" s="89">
        <f t="shared" si="5"/>
        <v>2196336000</v>
      </c>
    </row>
    <row r="376" spans="1:7" x14ac:dyDescent="0.3">
      <c r="A376" s="83" t="s">
        <v>320</v>
      </c>
      <c r="B376" s="89">
        <v>1789000000</v>
      </c>
      <c r="C376" s="89">
        <v>2113000000</v>
      </c>
      <c r="D376" s="89">
        <v>2463000000</v>
      </c>
      <c r="E376" s="89">
        <v>2384000000</v>
      </c>
      <c r="G376" s="89">
        <f t="shared" si="5"/>
        <v>8749000000</v>
      </c>
    </row>
    <row r="377" spans="1:7" x14ac:dyDescent="0.3">
      <c r="A377" s="83" t="s">
        <v>366</v>
      </c>
      <c r="B377" s="89">
        <v>4676000000</v>
      </c>
      <c r="C377" s="89">
        <v>5102000000</v>
      </c>
      <c r="D377" s="89">
        <v>5736000000</v>
      </c>
      <c r="E377" s="89">
        <v>6122000000</v>
      </c>
      <c r="G377" s="89">
        <f t="shared" si="5"/>
        <v>21636000000</v>
      </c>
    </row>
    <row r="378" spans="1:7" x14ac:dyDescent="0.3">
      <c r="A378" s="83" t="s">
        <v>385</v>
      </c>
      <c r="B378" s="89">
        <v>191310000</v>
      </c>
      <c r="C378" s="89">
        <v>218659000</v>
      </c>
      <c r="D378" s="89">
        <v>357764000</v>
      </c>
      <c r="E378" s="89">
        <v>487880000</v>
      </c>
      <c r="G378" s="89">
        <f t="shared" si="5"/>
        <v>1255613000</v>
      </c>
    </row>
    <row r="379" spans="1:7" x14ac:dyDescent="0.3">
      <c r="A379" s="83" t="s">
        <v>394</v>
      </c>
      <c r="B379" s="89">
        <v>2209600000</v>
      </c>
      <c r="C379" s="89">
        <v>1420800000</v>
      </c>
      <c r="D379" s="89">
        <v>1278800000</v>
      </c>
      <c r="E379" s="89">
        <v>319000000</v>
      </c>
      <c r="G379" s="89">
        <f t="shared" si="5"/>
        <v>5228200000</v>
      </c>
    </row>
    <row r="380" spans="1:7" x14ac:dyDescent="0.3">
      <c r="A380" s="83" t="s">
        <v>408</v>
      </c>
      <c r="B380" s="89">
        <v>3137000000</v>
      </c>
      <c r="C380" s="89">
        <v>700000000</v>
      </c>
      <c r="D380" s="89">
        <v>736000000</v>
      </c>
      <c r="E380" s="89">
        <v>1219000000</v>
      </c>
      <c r="G380" s="89">
        <f t="shared" si="5"/>
        <v>5792000000</v>
      </c>
    </row>
    <row r="381" spans="1:7" x14ac:dyDescent="0.3">
      <c r="A381" s="83" t="s">
        <v>417</v>
      </c>
      <c r="B381" s="89">
        <v>1058638000</v>
      </c>
      <c r="C381" s="89">
        <v>942721000</v>
      </c>
      <c r="D381" s="89">
        <v>1385721000</v>
      </c>
      <c r="E381" s="89">
        <v>1122273000</v>
      </c>
      <c r="G381" s="89">
        <f t="shared" si="5"/>
        <v>4509353000</v>
      </c>
    </row>
    <row r="382" spans="1:7" x14ac:dyDescent="0.3">
      <c r="A382" s="83" t="s">
        <v>448</v>
      </c>
      <c r="B382" s="89">
        <v>1550000000</v>
      </c>
      <c r="C382" s="89">
        <v>1497000000</v>
      </c>
      <c r="D382" s="89">
        <v>1989000000</v>
      </c>
      <c r="E382" s="89">
        <v>1130000000</v>
      </c>
      <c r="G382" s="89">
        <f t="shared" si="5"/>
        <v>6166000000</v>
      </c>
    </row>
    <row r="383" spans="1:7" x14ac:dyDescent="0.3">
      <c r="A383" s="83" t="s">
        <v>454</v>
      </c>
      <c r="B383" s="89">
        <v>2502000000</v>
      </c>
      <c r="C383" s="89">
        <v>2625000000</v>
      </c>
      <c r="D383" s="89">
        <v>2608000000</v>
      </c>
      <c r="E383" s="89">
        <v>2321000000</v>
      </c>
      <c r="G383" s="89">
        <f t="shared" si="5"/>
        <v>10056000000</v>
      </c>
    </row>
    <row r="384" spans="1:7" x14ac:dyDescent="0.3">
      <c r="A384" s="83" t="s">
        <v>472</v>
      </c>
      <c r="B384" s="89">
        <v>678400000</v>
      </c>
      <c r="C384" s="89">
        <v>719300000</v>
      </c>
      <c r="D384" s="89">
        <v>841700000</v>
      </c>
      <c r="E384" s="89">
        <v>832300000</v>
      </c>
      <c r="G384" s="89">
        <f t="shared" si="5"/>
        <v>3071700000</v>
      </c>
    </row>
    <row r="385" spans="1:7" x14ac:dyDescent="0.3">
      <c r="A385" s="83" t="s">
        <v>473</v>
      </c>
      <c r="B385" s="89">
        <v>941330000</v>
      </c>
      <c r="C385" s="89">
        <v>1146366000</v>
      </c>
      <c r="D385" s="89">
        <v>1304036000</v>
      </c>
      <c r="E385" s="89">
        <v>1615440000</v>
      </c>
      <c r="G385" s="89">
        <f t="shared" si="5"/>
        <v>5007172000</v>
      </c>
    </row>
    <row r="386" spans="1:7" x14ac:dyDescent="0.3">
      <c r="A386" s="83" t="s">
        <v>539</v>
      </c>
      <c r="B386" s="89">
        <v>25883000</v>
      </c>
      <c r="C386" s="89">
        <v>152663000</v>
      </c>
      <c r="D386" s="89">
        <v>295224000</v>
      </c>
      <c r="E386" s="89">
        <v>544839000</v>
      </c>
      <c r="G386" s="89">
        <f t="shared" si="5"/>
        <v>1018609000</v>
      </c>
    </row>
    <row r="387" spans="1:7" x14ac:dyDescent="0.3">
      <c r="A387" s="83" t="s">
        <v>556</v>
      </c>
      <c r="B387" s="89">
        <v>910000000</v>
      </c>
      <c r="C387" s="89">
        <v>993300000</v>
      </c>
      <c r="D387" s="89">
        <v>796700000</v>
      </c>
      <c r="G387" s="89">
        <f t="shared" si="5"/>
        <v>2700000000</v>
      </c>
    </row>
    <row r="388" spans="1:7" x14ac:dyDescent="0.3">
      <c r="A388" s="4" t="s">
        <v>51</v>
      </c>
      <c r="B388" s="89">
        <v>14010979000</v>
      </c>
      <c r="C388" s="89">
        <v>15111449000</v>
      </c>
      <c r="D388" s="89">
        <v>18017970000</v>
      </c>
      <c r="E388" s="89">
        <v>18893229000</v>
      </c>
      <c r="G388" s="89">
        <f t="shared" si="5"/>
        <v>66033627000</v>
      </c>
    </row>
    <row r="389" spans="1:7" x14ac:dyDescent="0.3">
      <c r="A389" s="83" t="s">
        <v>50</v>
      </c>
      <c r="B389" s="89">
        <v>185251000</v>
      </c>
      <c r="C389" s="89">
        <v>249019000</v>
      </c>
      <c r="D389" s="89">
        <v>264170000</v>
      </c>
      <c r="E389" s="89">
        <v>256215000</v>
      </c>
      <c r="G389" s="89">
        <f t="shared" si="5"/>
        <v>954655000</v>
      </c>
    </row>
    <row r="390" spans="1:7" x14ac:dyDescent="0.3">
      <c r="A390" s="83" t="s">
        <v>73</v>
      </c>
      <c r="B390" s="89">
        <v>1119719000</v>
      </c>
      <c r="C390" s="89">
        <v>1214305000</v>
      </c>
      <c r="D390" s="89">
        <v>1486922000</v>
      </c>
      <c r="E390" s="89">
        <v>1612789000</v>
      </c>
      <c r="G390" s="89">
        <f t="shared" si="5"/>
        <v>5433735000</v>
      </c>
    </row>
    <row r="391" spans="1:7" x14ac:dyDescent="0.3">
      <c r="A391" s="83" t="s">
        <v>121</v>
      </c>
      <c r="B391" s="89">
        <v>640321000</v>
      </c>
      <c r="C391" s="89">
        <v>686426000</v>
      </c>
      <c r="D391" s="89">
        <v>801822000</v>
      </c>
      <c r="E391" s="89">
        <v>849365000</v>
      </c>
      <c r="G391" s="89">
        <f t="shared" ref="G391:G445" si="6">SUM(B391:E391)</f>
        <v>2977934000</v>
      </c>
    </row>
    <row r="392" spans="1:7" x14ac:dyDescent="0.3">
      <c r="A392" s="83" t="s">
        <v>128</v>
      </c>
      <c r="B392" s="89">
        <v>599026000</v>
      </c>
      <c r="C392" s="89">
        <v>700705000</v>
      </c>
      <c r="D392" s="89">
        <v>734595000</v>
      </c>
      <c r="E392" s="89">
        <v>825173000</v>
      </c>
      <c r="G392" s="89">
        <f t="shared" si="6"/>
        <v>2859499000</v>
      </c>
    </row>
    <row r="393" spans="1:7" x14ac:dyDescent="0.3">
      <c r="A393" s="83" t="s">
        <v>130</v>
      </c>
      <c r="B393" s="89">
        <v>868527000</v>
      </c>
      <c r="C393" s="89">
        <v>919873000</v>
      </c>
      <c r="D393" s="89">
        <v>989073000</v>
      </c>
      <c r="E393" s="89">
        <v>995326000</v>
      </c>
      <c r="G393" s="89">
        <f t="shared" si="6"/>
        <v>3772799000</v>
      </c>
    </row>
    <row r="394" spans="1:7" x14ac:dyDescent="0.3">
      <c r="A394" s="83" t="s">
        <v>207</v>
      </c>
      <c r="B394" s="89">
        <v>366078000</v>
      </c>
      <c r="C394" s="89">
        <v>381812000</v>
      </c>
      <c r="D394" s="89">
        <v>385136000</v>
      </c>
      <c r="E394" s="89">
        <v>401911000</v>
      </c>
      <c r="G394" s="89">
        <f t="shared" si="6"/>
        <v>1534937000</v>
      </c>
    </row>
    <row r="395" spans="1:7" x14ac:dyDescent="0.3">
      <c r="A395" s="83" t="s">
        <v>228</v>
      </c>
      <c r="B395" s="89">
        <v>411579000</v>
      </c>
      <c r="C395" s="89">
        <v>466950000</v>
      </c>
      <c r="D395" s="89">
        <v>511772000</v>
      </c>
      <c r="E395" s="89">
        <v>609065000</v>
      </c>
      <c r="G395" s="89">
        <f t="shared" si="6"/>
        <v>1999366000</v>
      </c>
    </row>
    <row r="396" spans="1:7" x14ac:dyDescent="0.3">
      <c r="A396" s="83" t="s">
        <v>229</v>
      </c>
      <c r="B396" s="89">
        <v>514093000</v>
      </c>
      <c r="C396" s="89">
        <v>512322000</v>
      </c>
      <c r="D396" s="89">
        <v>921375000</v>
      </c>
      <c r="E396" s="89">
        <v>1008820000</v>
      </c>
      <c r="G396" s="89">
        <f t="shared" si="6"/>
        <v>2956610000</v>
      </c>
    </row>
    <row r="397" spans="1:7" x14ac:dyDescent="0.3">
      <c r="A397" s="83" t="s">
        <v>232</v>
      </c>
      <c r="B397" s="89">
        <v>169240000</v>
      </c>
      <c r="C397" s="89">
        <v>194150000</v>
      </c>
      <c r="D397" s="89">
        <v>256922000</v>
      </c>
      <c r="E397" s="89">
        <v>337386000</v>
      </c>
      <c r="G397" s="89">
        <f t="shared" si="6"/>
        <v>957698000</v>
      </c>
    </row>
    <row r="398" spans="1:7" x14ac:dyDescent="0.3">
      <c r="A398" s="83" t="s">
        <v>242</v>
      </c>
      <c r="B398" s="89">
        <v>162592000</v>
      </c>
      <c r="C398" s="89">
        <v>222101000</v>
      </c>
      <c r="D398" s="89">
        <v>288294000</v>
      </c>
      <c r="E398" s="89">
        <v>364057000</v>
      </c>
      <c r="G398" s="89">
        <f t="shared" si="6"/>
        <v>1037044000</v>
      </c>
    </row>
    <row r="399" spans="1:7" x14ac:dyDescent="0.3">
      <c r="A399" s="83" t="s">
        <v>263</v>
      </c>
      <c r="B399" s="89">
        <v>254161000</v>
      </c>
      <c r="C399" s="89">
        <v>271037000</v>
      </c>
      <c r="D399" s="89">
        <v>300154000</v>
      </c>
      <c r="E399" s="89">
        <v>320995000</v>
      </c>
      <c r="G399" s="89">
        <f t="shared" si="6"/>
        <v>1146347000</v>
      </c>
    </row>
    <row r="400" spans="1:7" x14ac:dyDescent="0.3">
      <c r="A400" s="83" t="s">
        <v>268</v>
      </c>
      <c r="B400" s="89">
        <v>784982000</v>
      </c>
      <c r="C400" s="89">
        <v>844336000</v>
      </c>
      <c r="D400" s="89">
        <v>954846000</v>
      </c>
      <c r="E400" s="89">
        <v>940578000</v>
      </c>
      <c r="G400" s="89">
        <f t="shared" si="6"/>
        <v>3524742000</v>
      </c>
    </row>
    <row r="401" spans="1:7" x14ac:dyDescent="0.3">
      <c r="A401" s="83" t="s">
        <v>290</v>
      </c>
      <c r="B401" s="89">
        <v>532820000</v>
      </c>
      <c r="C401" s="89">
        <v>533613000</v>
      </c>
      <c r="D401" s="89">
        <v>845910000</v>
      </c>
      <c r="E401" s="89">
        <v>1068846000</v>
      </c>
      <c r="G401" s="89">
        <f t="shared" si="6"/>
        <v>2981189000</v>
      </c>
    </row>
    <row r="402" spans="1:7" x14ac:dyDescent="0.3">
      <c r="A402" s="83" t="s">
        <v>291</v>
      </c>
      <c r="B402" s="89">
        <v>1189083000</v>
      </c>
      <c r="C402" s="89">
        <v>645135000</v>
      </c>
      <c r="D402" s="89">
        <v>616756000</v>
      </c>
      <c r="E402" s="89">
        <v>630368000</v>
      </c>
      <c r="G402" s="89">
        <f t="shared" si="6"/>
        <v>3081342000</v>
      </c>
    </row>
    <row r="403" spans="1:7" x14ac:dyDescent="0.3">
      <c r="A403" s="83" t="s">
        <v>310</v>
      </c>
      <c r="B403" s="89">
        <v>351000000</v>
      </c>
      <c r="C403" s="89">
        <v>512000000</v>
      </c>
      <c r="D403" s="89">
        <v>700000000</v>
      </c>
      <c r="E403" s="89">
        <v>648000000</v>
      </c>
      <c r="G403" s="89">
        <f t="shared" si="6"/>
        <v>2211000000</v>
      </c>
    </row>
    <row r="404" spans="1:7" x14ac:dyDescent="0.3">
      <c r="A404" s="83" t="s">
        <v>323</v>
      </c>
      <c r="B404" s="89">
        <v>560127000</v>
      </c>
      <c r="C404" s="89">
        <v>489677000</v>
      </c>
      <c r="D404" s="89">
        <v>550342000</v>
      </c>
      <c r="E404" s="89">
        <v>527527000</v>
      </c>
      <c r="G404" s="89">
        <f t="shared" si="6"/>
        <v>2127673000</v>
      </c>
    </row>
    <row r="405" spans="1:7" x14ac:dyDescent="0.3">
      <c r="A405" s="83" t="s">
        <v>336</v>
      </c>
      <c r="B405" s="89">
        <v>248048000</v>
      </c>
      <c r="C405" s="89">
        <v>287846000</v>
      </c>
      <c r="D405" s="89">
        <v>355005000</v>
      </c>
      <c r="E405" s="89">
        <v>395030000</v>
      </c>
      <c r="G405" s="89">
        <f t="shared" si="6"/>
        <v>1285929000</v>
      </c>
    </row>
    <row r="406" spans="1:7" x14ac:dyDescent="0.3">
      <c r="A406" s="83" t="s">
        <v>369</v>
      </c>
      <c r="B406" s="89">
        <v>190287000</v>
      </c>
      <c r="C406" s="89">
        <v>232741000</v>
      </c>
      <c r="D406" s="89">
        <v>357477000</v>
      </c>
      <c r="E406" s="89">
        <v>413366000</v>
      </c>
      <c r="G406" s="89">
        <f t="shared" si="6"/>
        <v>1193871000</v>
      </c>
    </row>
    <row r="407" spans="1:7" x14ac:dyDescent="0.3">
      <c r="A407" s="83" t="s">
        <v>370</v>
      </c>
      <c r="B407" s="89">
        <v>161951000</v>
      </c>
      <c r="C407" s="89">
        <v>221282000</v>
      </c>
      <c r="D407" s="89">
        <v>255190000</v>
      </c>
      <c r="E407" s="89">
        <v>296448000</v>
      </c>
      <c r="G407" s="89">
        <f t="shared" si="6"/>
        <v>934871000</v>
      </c>
    </row>
    <row r="408" spans="1:7" x14ac:dyDescent="0.3">
      <c r="A408" s="83" t="s">
        <v>422</v>
      </c>
      <c r="B408" s="89">
        <v>277637000</v>
      </c>
      <c r="C408" s="89">
        <v>377708000</v>
      </c>
      <c r="D408" s="89">
        <v>453888000</v>
      </c>
      <c r="E408" s="89">
        <v>509420000</v>
      </c>
      <c r="G408" s="89">
        <f t="shared" si="6"/>
        <v>1618653000</v>
      </c>
    </row>
    <row r="409" spans="1:7" x14ac:dyDescent="0.3">
      <c r="A409" s="83" t="s">
        <v>476</v>
      </c>
      <c r="B409" s="89">
        <v>369081000</v>
      </c>
      <c r="C409" s="89">
        <v>428956000</v>
      </c>
      <c r="D409" s="89">
        <v>492363000</v>
      </c>
      <c r="E409" s="89">
        <v>401131000</v>
      </c>
      <c r="G409" s="89">
        <f t="shared" si="6"/>
        <v>1691531000</v>
      </c>
    </row>
    <row r="410" spans="1:7" x14ac:dyDescent="0.3">
      <c r="A410" s="83" t="s">
        <v>482</v>
      </c>
      <c r="B410" s="89">
        <v>2010708000</v>
      </c>
      <c r="C410" s="89">
        <v>2195834000</v>
      </c>
      <c r="D410" s="89">
        <v>2397343000</v>
      </c>
      <c r="E410" s="89">
        <v>2675508000</v>
      </c>
      <c r="G410" s="89">
        <f t="shared" si="6"/>
        <v>9279393000</v>
      </c>
    </row>
    <row r="411" spans="1:7" x14ac:dyDescent="0.3">
      <c r="A411" s="83" t="s">
        <v>525</v>
      </c>
      <c r="B411" s="89">
        <v>67260000</v>
      </c>
      <c r="C411" s="89">
        <v>116920000</v>
      </c>
      <c r="D411" s="89">
        <v>126764000</v>
      </c>
      <c r="E411" s="89">
        <v>159591000</v>
      </c>
      <c r="G411" s="89">
        <f t="shared" si="6"/>
        <v>470535000</v>
      </c>
    </row>
    <row r="412" spans="1:7" x14ac:dyDescent="0.3">
      <c r="A412" s="83" t="s">
        <v>540</v>
      </c>
      <c r="B412" s="89">
        <v>699408000</v>
      </c>
      <c r="C412" s="89">
        <v>708328000</v>
      </c>
      <c r="D412" s="89">
        <v>772759000</v>
      </c>
      <c r="E412" s="89">
        <v>737528000</v>
      </c>
      <c r="G412" s="89">
        <f t="shared" si="6"/>
        <v>2918023000</v>
      </c>
    </row>
    <row r="413" spans="1:7" x14ac:dyDescent="0.3">
      <c r="A413" s="83" t="s">
        <v>544</v>
      </c>
      <c r="B413" s="89">
        <v>634000000</v>
      </c>
      <c r="C413" s="89">
        <v>687373000</v>
      </c>
      <c r="D413" s="89">
        <v>835092000</v>
      </c>
      <c r="E413" s="89">
        <v>964786000</v>
      </c>
      <c r="G413" s="89">
        <f t="shared" si="6"/>
        <v>3121251000</v>
      </c>
    </row>
    <row r="414" spans="1:7" x14ac:dyDescent="0.3">
      <c r="A414" s="83" t="s">
        <v>558</v>
      </c>
      <c r="B414" s="89">
        <v>644000000</v>
      </c>
      <c r="C414" s="89">
        <v>1011000000</v>
      </c>
      <c r="D414" s="89">
        <v>1364000000</v>
      </c>
      <c r="E414" s="89">
        <v>944000000</v>
      </c>
      <c r="G414" s="89">
        <f t="shared" si="6"/>
        <v>3963000000</v>
      </c>
    </row>
    <row r="415" spans="1:7" x14ac:dyDescent="0.3">
      <c r="A415" s="4" t="s">
        <v>181</v>
      </c>
      <c r="B415" s="89">
        <v>30513905000</v>
      </c>
      <c r="C415" s="89">
        <v>66907000000</v>
      </c>
      <c r="D415" s="89">
        <v>36196000000</v>
      </c>
      <c r="E415" s="89">
        <v>62762000000</v>
      </c>
      <c r="G415" s="89">
        <f t="shared" si="6"/>
        <v>196378905000</v>
      </c>
    </row>
    <row r="416" spans="1:7" x14ac:dyDescent="0.3">
      <c r="A416" s="83" t="s">
        <v>180</v>
      </c>
      <c r="B416" s="89">
        <v>2713000000</v>
      </c>
      <c r="C416" s="89">
        <v>2545000000</v>
      </c>
      <c r="D416" s="89">
        <v>2410000000</v>
      </c>
      <c r="E416" s="89">
        <v>2605000000</v>
      </c>
      <c r="G416" s="89">
        <f t="shared" si="6"/>
        <v>10273000000</v>
      </c>
    </row>
    <row r="417" spans="1:7" x14ac:dyDescent="0.3">
      <c r="A417" s="83" t="s">
        <v>266</v>
      </c>
      <c r="B417" s="89">
        <v>1068905000</v>
      </c>
      <c r="C417" s="89">
        <v>976000000</v>
      </c>
      <c r="D417" s="89">
        <v>962000000</v>
      </c>
      <c r="E417" s="89">
        <v>981000000</v>
      </c>
      <c r="G417" s="89">
        <f t="shared" si="6"/>
        <v>3987905000</v>
      </c>
    </row>
    <row r="418" spans="1:7" x14ac:dyDescent="0.3">
      <c r="A418" s="83" t="s">
        <v>364</v>
      </c>
      <c r="B418" s="89">
        <v>575000000</v>
      </c>
      <c r="C418" s="89">
        <v>666000000</v>
      </c>
      <c r="D418" s="89">
        <v>1013000000</v>
      </c>
      <c r="E418" s="89">
        <v>1331000000</v>
      </c>
      <c r="G418" s="89">
        <f t="shared" si="6"/>
        <v>3585000000</v>
      </c>
    </row>
    <row r="419" spans="1:7" x14ac:dyDescent="0.3">
      <c r="A419" s="83" t="s">
        <v>499</v>
      </c>
      <c r="B419" s="89">
        <v>12997000000</v>
      </c>
      <c r="C419" s="89">
        <v>30752000000</v>
      </c>
      <c r="D419" s="89">
        <v>12212000000</v>
      </c>
      <c r="E419" s="89">
        <v>24785000000</v>
      </c>
      <c r="G419" s="89">
        <f t="shared" si="6"/>
        <v>80746000000</v>
      </c>
    </row>
    <row r="420" spans="1:7" x14ac:dyDescent="0.3">
      <c r="A420" s="83" t="s">
        <v>545</v>
      </c>
      <c r="B420" s="89">
        <v>13160000000</v>
      </c>
      <c r="C420" s="89">
        <v>31968000000</v>
      </c>
      <c r="D420" s="89">
        <v>19599000000</v>
      </c>
      <c r="E420" s="89">
        <v>33060000000</v>
      </c>
      <c r="G420" s="89">
        <f t="shared" si="6"/>
        <v>97787000000</v>
      </c>
    </row>
    <row r="421" spans="1:7" x14ac:dyDescent="0.3">
      <c r="A421" s="4" t="s">
        <v>41</v>
      </c>
      <c r="B421" s="89">
        <v>48390615000</v>
      </c>
      <c r="C421" s="89">
        <v>50516180000</v>
      </c>
      <c r="D421" s="89">
        <v>52953962000</v>
      </c>
      <c r="E421" s="89">
        <v>55245982000</v>
      </c>
      <c r="G421" s="89">
        <f t="shared" si="6"/>
        <v>207106739000</v>
      </c>
    </row>
    <row r="422" spans="1:7" x14ac:dyDescent="0.3">
      <c r="A422" s="83" t="s">
        <v>40</v>
      </c>
      <c r="B422" s="89">
        <v>1188000000</v>
      </c>
      <c r="C422" s="89">
        <v>1184000000</v>
      </c>
      <c r="D422" s="89">
        <v>1254000000</v>
      </c>
      <c r="E422" s="89">
        <v>1259000000</v>
      </c>
      <c r="G422" s="89">
        <f t="shared" si="6"/>
        <v>4885000000</v>
      </c>
    </row>
    <row r="423" spans="1:7" x14ac:dyDescent="0.3">
      <c r="A423" s="83" t="s">
        <v>43</v>
      </c>
      <c r="B423" s="89">
        <v>2956000000</v>
      </c>
      <c r="C423" s="89">
        <v>3048900000</v>
      </c>
      <c r="D423" s="89">
        <v>3127400000</v>
      </c>
      <c r="E423" s="89">
        <v>3333500000</v>
      </c>
      <c r="G423" s="89">
        <f t="shared" si="6"/>
        <v>12465800000</v>
      </c>
    </row>
    <row r="424" spans="1:7" x14ac:dyDescent="0.3">
      <c r="A424" s="83" t="s">
        <v>96</v>
      </c>
      <c r="B424" s="89">
        <v>923266000</v>
      </c>
      <c r="C424" s="89">
        <v>949000000</v>
      </c>
      <c r="D424" s="89">
        <v>1001000000</v>
      </c>
      <c r="E424" s="89">
        <v>1072000000</v>
      </c>
      <c r="G424" s="89">
        <f t="shared" si="6"/>
        <v>3945266000</v>
      </c>
    </row>
    <row r="425" spans="1:7" x14ac:dyDescent="0.3">
      <c r="A425" s="83" t="s">
        <v>157</v>
      </c>
      <c r="B425" s="89">
        <v>1142000000</v>
      </c>
      <c r="C425" s="89">
        <v>1152000000</v>
      </c>
      <c r="D425" s="89">
        <v>1163000000</v>
      </c>
      <c r="E425" s="89">
        <v>1297000000</v>
      </c>
      <c r="G425" s="89">
        <f t="shared" si="6"/>
        <v>4754000000</v>
      </c>
    </row>
    <row r="426" spans="1:7" x14ac:dyDescent="0.3">
      <c r="A426" s="83" t="s">
        <v>159</v>
      </c>
      <c r="B426" s="89">
        <v>1290000000</v>
      </c>
      <c r="C426" s="89">
        <v>1010000000</v>
      </c>
      <c r="D426" s="89">
        <v>935000000</v>
      </c>
      <c r="E426" s="89">
        <v>933000000</v>
      </c>
      <c r="G426" s="89">
        <f t="shared" si="6"/>
        <v>4168000000</v>
      </c>
    </row>
    <row r="427" spans="1:7" x14ac:dyDescent="0.3">
      <c r="A427" s="83" t="s">
        <v>189</v>
      </c>
      <c r="B427" s="89">
        <v>2858000000</v>
      </c>
      <c r="C427" s="89">
        <v>3316000000</v>
      </c>
      <c r="D427" s="89">
        <v>2721000000</v>
      </c>
      <c r="E427" s="89">
        <v>3536000000</v>
      </c>
      <c r="G427" s="89">
        <f t="shared" si="6"/>
        <v>12431000000</v>
      </c>
    </row>
    <row r="428" spans="1:7" x14ac:dyDescent="0.3">
      <c r="A428" s="83" t="s">
        <v>215</v>
      </c>
      <c r="B428" s="89">
        <v>3567000000</v>
      </c>
      <c r="C428" s="89">
        <v>5269000000</v>
      </c>
      <c r="D428" s="89">
        <v>5323000000</v>
      </c>
      <c r="E428" s="89">
        <v>5452000000</v>
      </c>
      <c r="G428" s="89">
        <f t="shared" si="6"/>
        <v>19611000000</v>
      </c>
    </row>
    <row r="429" spans="1:7" x14ac:dyDescent="0.3">
      <c r="A429" s="83" t="s">
        <v>221</v>
      </c>
      <c r="B429" s="89">
        <v>2244000000</v>
      </c>
      <c r="C429" s="89">
        <v>2164000000</v>
      </c>
      <c r="D429" s="89">
        <v>2427000000</v>
      </c>
      <c r="E429" s="89">
        <v>2471000000</v>
      </c>
      <c r="G429" s="89">
        <f t="shared" si="6"/>
        <v>9306000000</v>
      </c>
    </row>
    <row r="430" spans="1:7" x14ac:dyDescent="0.3">
      <c r="A430" s="83" t="s">
        <v>223</v>
      </c>
      <c r="B430" s="89">
        <v>2257000000</v>
      </c>
      <c r="C430" s="89">
        <v>2286000000</v>
      </c>
      <c r="D430" s="89">
        <v>2629000000</v>
      </c>
      <c r="E430" s="89">
        <v>2013000000</v>
      </c>
      <c r="G430" s="89">
        <f t="shared" si="6"/>
        <v>9185000000</v>
      </c>
    </row>
    <row r="431" spans="1:7" x14ac:dyDescent="0.3">
      <c r="A431" s="83" t="s">
        <v>231</v>
      </c>
      <c r="B431" s="89">
        <v>1118206000</v>
      </c>
      <c r="C431" s="89">
        <v>1529435000</v>
      </c>
      <c r="D431" s="89">
        <v>1632849000</v>
      </c>
      <c r="E431" s="89">
        <v>1764164000</v>
      </c>
      <c r="G431" s="89">
        <f t="shared" si="6"/>
        <v>6044654000</v>
      </c>
    </row>
    <row r="432" spans="1:7" x14ac:dyDescent="0.3">
      <c r="A432" s="83" t="s">
        <v>237</v>
      </c>
      <c r="B432" s="89">
        <v>1656705000</v>
      </c>
      <c r="C432" s="89">
        <v>1652967000</v>
      </c>
      <c r="D432" s="89">
        <v>2186641000</v>
      </c>
      <c r="E432" s="89">
        <v>1651704000</v>
      </c>
      <c r="G432" s="89">
        <f t="shared" si="6"/>
        <v>7148017000</v>
      </c>
    </row>
    <row r="433" spans="1:7" x14ac:dyDescent="0.3">
      <c r="A433" s="83" t="s">
        <v>239</v>
      </c>
      <c r="B433" s="89">
        <v>3646000000</v>
      </c>
      <c r="C433" s="89">
        <v>2390000000</v>
      </c>
      <c r="D433" s="89">
        <v>4391000000</v>
      </c>
      <c r="E433" s="89">
        <v>3160000000</v>
      </c>
      <c r="G433" s="89">
        <f t="shared" si="6"/>
        <v>13587000000</v>
      </c>
    </row>
    <row r="434" spans="1:7" x14ac:dyDescent="0.3">
      <c r="A434" s="83" t="s">
        <v>251</v>
      </c>
      <c r="B434" s="89">
        <v>2134000000</v>
      </c>
      <c r="C434" s="89">
        <v>2377000000</v>
      </c>
      <c r="D434" s="89">
        <v>1062000000</v>
      </c>
      <c r="E434" s="89">
        <v>2334000000</v>
      </c>
      <c r="G434" s="89">
        <f t="shared" si="6"/>
        <v>7907000000</v>
      </c>
    </row>
    <row r="435" spans="1:7" x14ac:dyDescent="0.3">
      <c r="A435" s="83" t="s">
        <v>358</v>
      </c>
      <c r="B435" s="89">
        <v>519700000</v>
      </c>
      <c r="C435" s="89">
        <v>533900000</v>
      </c>
      <c r="D435" s="89">
        <v>543600000</v>
      </c>
      <c r="E435" s="89">
        <v>577000000</v>
      </c>
      <c r="G435" s="89">
        <f t="shared" si="6"/>
        <v>2174200000</v>
      </c>
    </row>
    <row r="436" spans="1:7" x14ac:dyDescent="0.3">
      <c r="A436" s="83" t="s">
        <v>407</v>
      </c>
      <c r="B436" s="89">
        <v>3276000000</v>
      </c>
      <c r="C436" s="89">
        <v>3541000000</v>
      </c>
      <c r="D436" s="89">
        <v>4395000000</v>
      </c>
      <c r="E436" s="89">
        <v>4660000000</v>
      </c>
      <c r="G436" s="89">
        <f t="shared" si="6"/>
        <v>15872000000</v>
      </c>
    </row>
    <row r="437" spans="1:7" x14ac:dyDescent="0.3">
      <c r="A437" s="83" t="s">
        <v>432</v>
      </c>
      <c r="B437" s="89">
        <v>1762000000</v>
      </c>
      <c r="C437" s="89">
        <v>2450000000</v>
      </c>
      <c r="D437" s="89">
        <v>1508000000</v>
      </c>
      <c r="E437" s="89">
        <v>2177000000</v>
      </c>
      <c r="G437" s="89">
        <f t="shared" si="6"/>
        <v>7897000000</v>
      </c>
    </row>
    <row r="438" spans="1:7" x14ac:dyDescent="0.3">
      <c r="A438" s="83" t="s">
        <v>435</v>
      </c>
      <c r="B438" s="89">
        <v>2278000000</v>
      </c>
      <c r="C438" s="89">
        <v>2299000000</v>
      </c>
      <c r="D438" s="89">
        <v>2623000000</v>
      </c>
      <c r="E438" s="89">
        <v>2962000000</v>
      </c>
      <c r="G438" s="89">
        <f t="shared" si="6"/>
        <v>10162000000</v>
      </c>
    </row>
    <row r="439" spans="1:7" x14ac:dyDescent="0.3">
      <c r="A439" s="83" t="s">
        <v>447</v>
      </c>
      <c r="B439" s="89">
        <v>851755000</v>
      </c>
      <c r="C439" s="89">
        <v>846323000</v>
      </c>
      <c r="D439" s="89">
        <v>811242000</v>
      </c>
      <c r="E439" s="89">
        <v>854602000</v>
      </c>
      <c r="G439" s="89">
        <f t="shared" si="6"/>
        <v>3363922000</v>
      </c>
    </row>
    <row r="440" spans="1:7" x14ac:dyDescent="0.3">
      <c r="A440" s="83" t="s">
        <v>449</v>
      </c>
      <c r="B440" s="89">
        <v>3026000000</v>
      </c>
      <c r="C440" s="89">
        <v>2561000000</v>
      </c>
      <c r="D440" s="89">
        <v>2867000000</v>
      </c>
      <c r="E440" s="89">
        <v>2831000000</v>
      </c>
      <c r="G440" s="89">
        <f t="shared" si="6"/>
        <v>11285000000</v>
      </c>
    </row>
    <row r="441" spans="1:7" x14ac:dyDescent="0.3">
      <c r="A441" s="83" t="s">
        <v>470</v>
      </c>
      <c r="B441" s="89">
        <v>859000000</v>
      </c>
      <c r="C441" s="89">
        <v>910000000</v>
      </c>
      <c r="D441" s="89">
        <v>1007000000</v>
      </c>
      <c r="E441" s="89">
        <v>1074000000</v>
      </c>
      <c r="G441" s="89">
        <f t="shared" si="6"/>
        <v>3850000000</v>
      </c>
    </row>
    <row r="442" spans="1:7" x14ac:dyDescent="0.3">
      <c r="A442" s="83" t="s">
        <v>481</v>
      </c>
      <c r="B442" s="89">
        <v>4463000000</v>
      </c>
      <c r="C442" s="89">
        <v>4435000000</v>
      </c>
      <c r="D442" s="89">
        <v>4510000000</v>
      </c>
      <c r="E442" s="89">
        <v>4647000000</v>
      </c>
      <c r="G442" s="89">
        <f t="shared" si="6"/>
        <v>18055000000</v>
      </c>
    </row>
    <row r="443" spans="1:7" x14ac:dyDescent="0.3">
      <c r="A443" s="83" t="s">
        <v>485</v>
      </c>
      <c r="B443" s="89">
        <v>1552000000</v>
      </c>
      <c r="C443" s="89">
        <v>1684000000</v>
      </c>
      <c r="D443" s="89">
        <v>1776000000</v>
      </c>
      <c r="E443" s="89">
        <v>1936000000</v>
      </c>
      <c r="G443" s="89">
        <f t="shared" si="6"/>
        <v>6948000000</v>
      </c>
    </row>
    <row r="444" spans="1:7" x14ac:dyDescent="0.3">
      <c r="A444" s="83" t="s">
        <v>548</v>
      </c>
      <c r="B444" s="89">
        <v>1000300000</v>
      </c>
      <c r="C444" s="89">
        <v>1080100000</v>
      </c>
      <c r="D444" s="89">
        <v>1112100000</v>
      </c>
      <c r="E444" s="89">
        <v>1250500000</v>
      </c>
      <c r="G444" s="89">
        <f t="shared" si="6"/>
        <v>4443000000</v>
      </c>
    </row>
    <row r="445" spans="1:7" x14ac:dyDescent="0.3">
      <c r="A445" s="83" t="s">
        <v>563</v>
      </c>
      <c r="B445" s="89">
        <v>1822683000</v>
      </c>
      <c r="C445" s="89">
        <v>1847555000</v>
      </c>
      <c r="D445" s="89">
        <v>1948130000</v>
      </c>
      <c r="E445" s="89">
        <v>2000512000</v>
      </c>
      <c r="G445" s="89">
        <f t="shared" si="6"/>
        <v>7618880000</v>
      </c>
    </row>
    <row r="446" spans="1:7" x14ac:dyDescent="0.3">
      <c r="A446" s="4" t="s">
        <v>605</v>
      </c>
    </row>
    <row r="447" spans="1:7" x14ac:dyDescent="0.3">
      <c r="A447" s="83" t="s">
        <v>605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1"/>
  <sheetViews>
    <sheetView topLeftCell="E1" workbookViewId="0">
      <selection activeCell="I13" sqref="I13"/>
    </sheetView>
  </sheetViews>
  <sheetFormatPr defaultRowHeight="14.4" x14ac:dyDescent="0.3"/>
  <cols>
    <col min="5" max="5" width="16" bestFit="1" customWidth="1"/>
    <col min="12" max="12" width="15.55468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604</v>
      </c>
    </row>
    <row r="2" spans="1:12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12</v>
      </c>
      <c r="K2" t="s">
        <v>13</v>
      </c>
      <c r="L2" s="2">
        <f>E2-F2-G2-H2-I2</f>
        <v>534000000</v>
      </c>
    </row>
    <row r="3" spans="1:12" x14ac:dyDescent="0.3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12</v>
      </c>
      <c r="K3" t="s">
        <v>13</v>
      </c>
      <c r="L3" s="2">
        <f t="shared" ref="L3:L66" si="0">E3-F3-G3-H3-I3</f>
        <v>1958000000</v>
      </c>
    </row>
    <row r="4" spans="1:12" x14ac:dyDescent="0.3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12</v>
      </c>
      <c r="K4" t="s">
        <v>13</v>
      </c>
      <c r="L4" s="2">
        <f t="shared" si="0"/>
        <v>5049000000</v>
      </c>
    </row>
    <row r="5" spans="1:12" x14ac:dyDescent="0.3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12</v>
      </c>
      <c r="K5" t="s">
        <v>13</v>
      </c>
      <c r="L5" s="2">
        <f t="shared" si="0"/>
        <v>7255000000</v>
      </c>
    </row>
    <row r="6" spans="1:12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  <c r="L6" s="2">
        <f t="shared" si="0"/>
        <v>657315000</v>
      </c>
    </row>
    <row r="7" spans="1:12" x14ac:dyDescent="0.3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  <c r="L7" s="2">
        <f t="shared" si="0"/>
        <v>660318000</v>
      </c>
    </row>
    <row r="8" spans="1:12" x14ac:dyDescent="0.3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  <c r="L8" s="2">
        <f t="shared" si="0"/>
        <v>851710000</v>
      </c>
    </row>
    <row r="9" spans="1:12" x14ac:dyDescent="0.3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  <c r="L9" s="2">
        <f t="shared" si="0"/>
        <v>825780000</v>
      </c>
    </row>
    <row r="10" spans="1:12" x14ac:dyDescent="0.3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21</v>
      </c>
      <c r="K10" t="s">
        <v>22</v>
      </c>
      <c r="L10" s="2">
        <f t="shared" si="0"/>
        <v>48999000000</v>
      </c>
    </row>
    <row r="11" spans="1:12" x14ac:dyDescent="0.3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21</v>
      </c>
      <c r="K11" t="s">
        <v>22</v>
      </c>
      <c r="L11" s="2">
        <f t="shared" si="0"/>
        <v>52503000000</v>
      </c>
    </row>
    <row r="12" spans="1:12" x14ac:dyDescent="0.3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21</v>
      </c>
      <c r="K12" t="s">
        <v>22</v>
      </c>
      <c r="L12" s="2">
        <f t="shared" si="0"/>
        <v>71230000000</v>
      </c>
    </row>
    <row r="13" spans="1:12" x14ac:dyDescent="0.3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21</v>
      </c>
      <c r="K13" t="s">
        <v>22</v>
      </c>
      <c r="L13" s="2">
        <f t="shared" si="0"/>
        <v>60024000000</v>
      </c>
    </row>
    <row r="14" spans="1:12" x14ac:dyDescent="0.3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24</v>
      </c>
      <c r="K14" t="s">
        <v>25</v>
      </c>
      <c r="L14" s="2">
        <f t="shared" si="0"/>
        <v>6105000000</v>
      </c>
    </row>
    <row r="15" spans="1:12" x14ac:dyDescent="0.3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24</v>
      </c>
      <c r="K15" t="s">
        <v>25</v>
      </c>
      <c r="L15" s="2">
        <f t="shared" si="0"/>
        <v>6002000000</v>
      </c>
    </row>
    <row r="16" spans="1:12" x14ac:dyDescent="0.3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24</v>
      </c>
      <c r="K16" t="s">
        <v>25</v>
      </c>
      <c r="L16" s="2">
        <f t="shared" si="0"/>
        <v>3763000000</v>
      </c>
    </row>
    <row r="17" spans="1:12" x14ac:dyDescent="0.3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24</v>
      </c>
      <c r="K17" t="s">
        <v>25</v>
      </c>
      <c r="L17" s="2">
        <f t="shared" si="0"/>
        <v>7687000000</v>
      </c>
    </row>
    <row r="18" spans="1:12" x14ac:dyDescent="0.3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24</v>
      </c>
      <c r="K18" t="s">
        <v>27</v>
      </c>
      <c r="L18" s="2">
        <f t="shared" si="0"/>
        <v>898399000</v>
      </c>
    </row>
    <row r="19" spans="1:12" x14ac:dyDescent="0.3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24</v>
      </c>
      <c r="K19" t="s">
        <v>27</v>
      </c>
      <c r="L19" s="2">
        <f t="shared" si="0"/>
        <v>782091000</v>
      </c>
    </row>
    <row r="20" spans="1:12" x14ac:dyDescent="0.3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24</v>
      </c>
      <c r="K20" t="s">
        <v>27</v>
      </c>
      <c r="L20" s="2">
        <f t="shared" si="0"/>
        <v>422220000</v>
      </c>
    </row>
    <row r="21" spans="1:12" x14ac:dyDescent="0.3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24</v>
      </c>
      <c r="K21" t="s">
        <v>27</v>
      </c>
      <c r="L21" s="2">
        <f t="shared" si="0"/>
        <v>1525774000</v>
      </c>
    </row>
    <row r="22" spans="1:12" x14ac:dyDescent="0.3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2">
        <f t="shared" si="0"/>
        <v>1360000000</v>
      </c>
    </row>
    <row r="23" spans="1:12" x14ac:dyDescent="0.3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2">
        <f t="shared" si="0"/>
        <v>2133000000</v>
      </c>
    </row>
    <row r="24" spans="1:12" x14ac:dyDescent="0.3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2">
        <f t="shared" si="0"/>
        <v>2599000000</v>
      </c>
    </row>
    <row r="25" spans="1:12" x14ac:dyDescent="0.3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2">
        <f t="shared" si="0"/>
        <v>2867000000</v>
      </c>
    </row>
    <row r="26" spans="1:12" x14ac:dyDescent="0.3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2">
        <f t="shared" si="0"/>
        <v>449220000</v>
      </c>
    </row>
    <row r="27" spans="1:12" x14ac:dyDescent="0.3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2">
        <f t="shared" si="0"/>
        <v>432568000</v>
      </c>
    </row>
    <row r="28" spans="1:12" x14ac:dyDescent="0.3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2">
        <f t="shared" si="0"/>
        <v>904654000</v>
      </c>
    </row>
    <row r="29" spans="1:12" x14ac:dyDescent="0.3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2">
        <f t="shared" si="0"/>
        <v>1492094000</v>
      </c>
    </row>
    <row r="30" spans="1:12" x14ac:dyDescent="0.3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2">
        <f t="shared" si="0"/>
        <v>782923000</v>
      </c>
    </row>
    <row r="31" spans="1:12" x14ac:dyDescent="0.3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2">
        <f t="shared" si="0"/>
        <v>789806000</v>
      </c>
    </row>
    <row r="32" spans="1:12" x14ac:dyDescent="0.3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2">
        <f t="shared" si="0"/>
        <v>830841000</v>
      </c>
    </row>
    <row r="33" spans="1:12" x14ac:dyDescent="0.3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2">
        <f t="shared" si="0"/>
        <v>1041796000</v>
      </c>
    </row>
    <row r="34" spans="1:12" x14ac:dyDescent="0.3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35</v>
      </c>
      <c r="K34" t="s">
        <v>36</v>
      </c>
      <c r="L34" s="2">
        <f t="shared" si="0"/>
        <v>1958000000</v>
      </c>
    </row>
    <row r="35" spans="1:12" x14ac:dyDescent="0.3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35</v>
      </c>
      <c r="K35" t="s">
        <v>36</v>
      </c>
      <c r="L35" s="2">
        <f t="shared" si="0"/>
        <v>2130000000</v>
      </c>
    </row>
    <row r="36" spans="1:12" x14ac:dyDescent="0.3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35</v>
      </c>
      <c r="K36" t="s">
        <v>36</v>
      </c>
      <c r="L36" s="2">
        <f t="shared" si="0"/>
        <v>2861000000</v>
      </c>
    </row>
    <row r="37" spans="1:12" x14ac:dyDescent="0.3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35</v>
      </c>
      <c r="K37" t="s">
        <v>36</v>
      </c>
      <c r="L37" s="2">
        <f t="shared" si="0"/>
        <v>2010000000</v>
      </c>
    </row>
    <row r="38" spans="1:12" x14ac:dyDescent="0.3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21</v>
      </c>
      <c r="K38" t="s">
        <v>38</v>
      </c>
      <c r="L38" s="2">
        <f t="shared" si="0"/>
        <v>974364000</v>
      </c>
    </row>
    <row r="39" spans="1:12" x14ac:dyDescent="0.3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21</v>
      </c>
      <c r="K39" t="s">
        <v>38</v>
      </c>
      <c r="L39" s="2">
        <f t="shared" si="0"/>
        <v>1098912000</v>
      </c>
    </row>
    <row r="40" spans="1:12" x14ac:dyDescent="0.3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21</v>
      </c>
      <c r="K40" t="s">
        <v>38</v>
      </c>
      <c r="L40" s="2">
        <f t="shared" si="0"/>
        <v>1098467000</v>
      </c>
    </row>
    <row r="41" spans="1:12" x14ac:dyDescent="0.3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21</v>
      </c>
      <c r="K41" t="s">
        <v>38</v>
      </c>
      <c r="L41" s="2">
        <f t="shared" si="0"/>
        <v>1261860000</v>
      </c>
    </row>
    <row r="42" spans="1:12" x14ac:dyDescent="0.3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2">
        <f t="shared" si="0"/>
        <v>349800000</v>
      </c>
    </row>
    <row r="43" spans="1:12" x14ac:dyDescent="0.3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2">
        <f t="shared" si="0"/>
        <v>297600000</v>
      </c>
    </row>
    <row r="44" spans="1:12" x14ac:dyDescent="0.3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2">
        <f t="shared" si="0"/>
        <v>123800000</v>
      </c>
    </row>
    <row r="45" spans="1:12" x14ac:dyDescent="0.3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2">
        <f t="shared" si="0"/>
        <v>1300000</v>
      </c>
    </row>
    <row r="46" spans="1:12" x14ac:dyDescent="0.3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41</v>
      </c>
      <c r="K46" t="s">
        <v>42</v>
      </c>
      <c r="L46" s="2">
        <f t="shared" si="0"/>
        <v>1188000000</v>
      </c>
    </row>
    <row r="47" spans="1:12" x14ac:dyDescent="0.3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41</v>
      </c>
      <c r="K47" t="s">
        <v>42</v>
      </c>
      <c r="L47" s="2">
        <f t="shared" si="0"/>
        <v>1184000000</v>
      </c>
    </row>
    <row r="48" spans="1:12" x14ac:dyDescent="0.3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41</v>
      </c>
      <c r="K48" t="s">
        <v>42</v>
      </c>
      <c r="L48" s="2">
        <f t="shared" si="0"/>
        <v>1254000000</v>
      </c>
    </row>
    <row r="49" spans="1:12" x14ac:dyDescent="0.3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41</v>
      </c>
      <c r="K49" t="s">
        <v>42</v>
      </c>
      <c r="L49" s="2">
        <f t="shared" si="0"/>
        <v>1259000000</v>
      </c>
    </row>
    <row r="50" spans="1:12" x14ac:dyDescent="0.3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41</v>
      </c>
      <c r="K50" t="s">
        <v>44</v>
      </c>
      <c r="L50" s="2">
        <f t="shared" si="0"/>
        <v>2956000000</v>
      </c>
    </row>
    <row r="51" spans="1:12" x14ac:dyDescent="0.3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41</v>
      </c>
      <c r="K51" t="s">
        <v>44</v>
      </c>
      <c r="L51" s="2">
        <f t="shared" si="0"/>
        <v>3048900000</v>
      </c>
    </row>
    <row r="52" spans="1:12" x14ac:dyDescent="0.3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41</v>
      </c>
      <c r="K52" t="s">
        <v>44</v>
      </c>
      <c r="L52" s="2">
        <f t="shared" si="0"/>
        <v>3127400000</v>
      </c>
    </row>
    <row r="53" spans="1:12" x14ac:dyDescent="0.3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41</v>
      </c>
      <c r="K53" t="s">
        <v>44</v>
      </c>
      <c r="L53" s="2">
        <f t="shared" si="0"/>
        <v>3333500000</v>
      </c>
    </row>
    <row r="54" spans="1:12" x14ac:dyDescent="0.3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46</v>
      </c>
      <c r="K54" t="s">
        <v>47</v>
      </c>
      <c r="L54" s="2">
        <f t="shared" si="0"/>
        <v>4563000000</v>
      </c>
    </row>
    <row r="55" spans="1:12" x14ac:dyDescent="0.3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46</v>
      </c>
      <c r="K55" t="s">
        <v>47</v>
      </c>
      <c r="L55" s="2">
        <f t="shared" si="0"/>
        <v>5109000000</v>
      </c>
    </row>
    <row r="56" spans="1:12" x14ac:dyDescent="0.3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46</v>
      </c>
      <c r="K56" t="s">
        <v>47</v>
      </c>
      <c r="L56" s="2">
        <f t="shared" si="0"/>
        <v>4808000000</v>
      </c>
    </row>
    <row r="57" spans="1:12" x14ac:dyDescent="0.3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46</v>
      </c>
      <c r="K57" t="s">
        <v>47</v>
      </c>
      <c r="L57" s="2">
        <f t="shared" si="0"/>
        <v>4151000000</v>
      </c>
    </row>
    <row r="58" spans="1:12" x14ac:dyDescent="0.3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46</v>
      </c>
      <c r="K58" t="s">
        <v>49</v>
      </c>
      <c r="L58" s="2">
        <f t="shared" si="0"/>
        <v>11978000000</v>
      </c>
    </row>
    <row r="59" spans="1:12" x14ac:dyDescent="0.3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46</v>
      </c>
      <c r="K59" t="s">
        <v>49</v>
      </c>
      <c r="L59" s="2">
        <f t="shared" si="0"/>
        <v>12209000000</v>
      </c>
    </row>
    <row r="60" spans="1:12" x14ac:dyDescent="0.3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46</v>
      </c>
      <c r="K60" t="s">
        <v>49</v>
      </c>
      <c r="L60" s="2">
        <f t="shared" si="0"/>
        <v>12304000000</v>
      </c>
    </row>
    <row r="61" spans="1:12" x14ac:dyDescent="0.3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46</v>
      </c>
      <c r="K61" t="s">
        <v>49</v>
      </c>
      <c r="L61" s="2">
        <f t="shared" si="0"/>
        <v>5329000000</v>
      </c>
    </row>
    <row r="62" spans="1:12" x14ac:dyDescent="0.3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51</v>
      </c>
      <c r="K62" t="s">
        <v>52</v>
      </c>
      <c r="L62" s="2">
        <f t="shared" si="0"/>
        <v>185251000</v>
      </c>
    </row>
    <row r="63" spans="1:12" x14ac:dyDescent="0.3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51</v>
      </c>
      <c r="K63" t="s">
        <v>52</v>
      </c>
      <c r="L63" s="2">
        <f t="shared" si="0"/>
        <v>249019000</v>
      </c>
    </row>
    <row r="64" spans="1:12" x14ac:dyDescent="0.3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51</v>
      </c>
      <c r="K64" t="s">
        <v>52</v>
      </c>
      <c r="L64" s="2">
        <f t="shared" si="0"/>
        <v>264170000</v>
      </c>
    </row>
    <row r="65" spans="1:12" x14ac:dyDescent="0.3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51</v>
      </c>
      <c r="K65" t="s">
        <v>52</v>
      </c>
      <c r="L65" s="2">
        <f t="shared" si="0"/>
        <v>256215000</v>
      </c>
    </row>
    <row r="66" spans="1:12" x14ac:dyDescent="0.3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46</v>
      </c>
      <c r="K66" t="s">
        <v>54</v>
      </c>
      <c r="L66" s="2">
        <f t="shared" si="0"/>
        <v>867434000</v>
      </c>
    </row>
    <row r="67" spans="1:12" x14ac:dyDescent="0.3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46</v>
      </c>
      <c r="K67" t="s">
        <v>54</v>
      </c>
      <c r="L67" s="2">
        <f t="shared" ref="L67:L130" si="1">E67-F67-G67-H67-I67</f>
        <v>802532000</v>
      </c>
    </row>
    <row r="68" spans="1:12" x14ac:dyDescent="0.3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46</v>
      </c>
      <c r="K68" t="s">
        <v>54</v>
      </c>
      <c r="L68" s="2">
        <f t="shared" si="1"/>
        <v>256297000</v>
      </c>
    </row>
    <row r="69" spans="1:12" x14ac:dyDescent="0.3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46</v>
      </c>
      <c r="K69" t="s">
        <v>54</v>
      </c>
      <c r="L69" s="2">
        <f t="shared" si="1"/>
        <v>929238000</v>
      </c>
    </row>
    <row r="70" spans="1:12" x14ac:dyDescent="0.3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2">
        <f t="shared" si="1"/>
        <v>314893000</v>
      </c>
    </row>
    <row r="71" spans="1:12" x14ac:dyDescent="0.3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2">
        <f t="shared" si="1"/>
        <v>415811000</v>
      </c>
    </row>
    <row r="72" spans="1:12" x14ac:dyDescent="0.3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2">
        <f t="shared" si="1"/>
        <v>490708000</v>
      </c>
    </row>
    <row r="73" spans="1:12" x14ac:dyDescent="0.3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2">
        <f t="shared" si="1"/>
        <v>466917000</v>
      </c>
    </row>
    <row r="74" spans="1:12" x14ac:dyDescent="0.3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58</v>
      </c>
      <c r="K74" t="s">
        <v>59</v>
      </c>
      <c r="L74" s="2">
        <f t="shared" si="1"/>
        <v>511468000</v>
      </c>
    </row>
    <row r="75" spans="1:12" x14ac:dyDescent="0.3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58</v>
      </c>
      <c r="K75" t="s">
        <v>59</v>
      </c>
      <c r="L75" s="2">
        <f t="shared" si="1"/>
        <v>610036000</v>
      </c>
    </row>
    <row r="76" spans="1:12" x14ac:dyDescent="0.3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58</v>
      </c>
      <c r="K76" t="s">
        <v>59</v>
      </c>
      <c r="L76" s="2">
        <f t="shared" si="1"/>
        <v>327403000</v>
      </c>
    </row>
    <row r="77" spans="1:12" x14ac:dyDescent="0.3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58</v>
      </c>
      <c r="K77" t="s">
        <v>59</v>
      </c>
      <c r="L77" s="2">
        <f t="shared" si="1"/>
        <v>581727000</v>
      </c>
    </row>
    <row r="78" spans="1:12" x14ac:dyDescent="0.3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12</v>
      </c>
      <c r="K78" t="s">
        <v>13</v>
      </c>
      <c r="L78" s="2">
        <f t="shared" si="1"/>
        <v>532000000</v>
      </c>
    </row>
    <row r="79" spans="1:12" x14ac:dyDescent="0.3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12</v>
      </c>
      <c r="K79" t="s">
        <v>13</v>
      </c>
      <c r="L79" s="2">
        <f t="shared" si="1"/>
        <v>838000000</v>
      </c>
    </row>
    <row r="80" spans="1:12" x14ac:dyDescent="0.3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12</v>
      </c>
      <c r="K80" t="s">
        <v>13</v>
      </c>
      <c r="L80" s="2">
        <f t="shared" si="1"/>
        <v>932000000</v>
      </c>
    </row>
    <row r="81" spans="1:12" x14ac:dyDescent="0.3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12</v>
      </c>
      <c r="K81" t="s">
        <v>13</v>
      </c>
      <c r="L81" s="2">
        <f t="shared" si="1"/>
        <v>1330000000</v>
      </c>
    </row>
    <row r="82" spans="1:12" x14ac:dyDescent="0.3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46</v>
      </c>
      <c r="K82" t="s">
        <v>49</v>
      </c>
      <c r="L82" s="2">
        <f t="shared" si="1"/>
        <v>3695000000</v>
      </c>
    </row>
    <row r="83" spans="1:12" x14ac:dyDescent="0.3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46</v>
      </c>
      <c r="K83" t="s">
        <v>49</v>
      </c>
      <c r="L83" s="2">
        <f t="shared" si="1"/>
        <v>5012000000</v>
      </c>
    </row>
    <row r="84" spans="1:12" x14ac:dyDescent="0.3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46</v>
      </c>
      <c r="K84" t="s">
        <v>49</v>
      </c>
      <c r="L84" s="2">
        <f t="shared" si="1"/>
        <v>4651000000</v>
      </c>
    </row>
    <row r="85" spans="1:12" x14ac:dyDescent="0.3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46</v>
      </c>
      <c r="K85" t="s">
        <v>49</v>
      </c>
      <c r="L85" s="2">
        <f t="shared" si="1"/>
        <v>3610000000</v>
      </c>
    </row>
    <row r="86" spans="1:12" x14ac:dyDescent="0.3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12</v>
      </c>
      <c r="K86" t="s">
        <v>63</v>
      </c>
      <c r="L86" s="2">
        <f t="shared" si="1"/>
        <v>378400000</v>
      </c>
    </row>
    <row r="87" spans="1:12" x14ac:dyDescent="0.3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12</v>
      </c>
      <c r="K87" t="s">
        <v>63</v>
      </c>
      <c r="L87" s="2">
        <f t="shared" si="1"/>
        <v>326300000</v>
      </c>
    </row>
    <row r="88" spans="1:12" x14ac:dyDescent="0.3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63</v>
      </c>
      <c r="L88" s="2">
        <f t="shared" si="1"/>
        <v>358600000</v>
      </c>
    </row>
    <row r="89" spans="1:12" x14ac:dyDescent="0.3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12</v>
      </c>
      <c r="K89" t="s">
        <v>63</v>
      </c>
      <c r="L89" s="2">
        <f t="shared" si="1"/>
        <v>425500000</v>
      </c>
    </row>
    <row r="90" spans="1:12" x14ac:dyDescent="0.3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2">
        <f t="shared" si="1"/>
        <v>562554000</v>
      </c>
    </row>
    <row r="91" spans="1:12" x14ac:dyDescent="0.3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24</v>
      </c>
      <c r="K91" t="s">
        <v>65</v>
      </c>
      <c r="L91" s="2">
        <f t="shared" si="1"/>
        <v>896000000</v>
      </c>
    </row>
    <row r="92" spans="1:12" x14ac:dyDescent="0.3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2">
        <f t="shared" si="1"/>
        <v>618000000</v>
      </c>
    </row>
    <row r="93" spans="1:12" x14ac:dyDescent="0.3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2">
        <f t="shared" si="1"/>
        <v>757000000</v>
      </c>
    </row>
    <row r="94" spans="1:12" x14ac:dyDescent="0.3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21</v>
      </c>
      <c r="K94" t="s">
        <v>67</v>
      </c>
      <c r="L94" s="2">
        <f t="shared" si="1"/>
        <v>773000000</v>
      </c>
    </row>
    <row r="95" spans="1:12" x14ac:dyDescent="0.3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21</v>
      </c>
      <c r="K95" t="s">
        <v>67</v>
      </c>
      <c r="L95" s="2">
        <f t="shared" si="1"/>
        <v>1520000000</v>
      </c>
    </row>
    <row r="96" spans="1:12" x14ac:dyDescent="0.3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21</v>
      </c>
      <c r="K96" t="s">
        <v>67</v>
      </c>
      <c r="L96" s="2">
        <f t="shared" si="1"/>
        <v>1693000000</v>
      </c>
    </row>
    <row r="97" spans="1:12" x14ac:dyDescent="0.3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21</v>
      </c>
      <c r="K97" t="s">
        <v>67</v>
      </c>
      <c r="L97" s="2">
        <f t="shared" si="1"/>
        <v>2152000000</v>
      </c>
    </row>
    <row r="98" spans="1:12" x14ac:dyDescent="0.3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12</v>
      </c>
      <c r="K98" t="s">
        <v>69</v>
      </c>
      <c r="L98" s="2">
        <f t="shared" si="1"/>
        <v>745872000</v>
      </c>
    </row>
    <row r="99" spans="1:12" x14ac:dyDescent="0.3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12</v>
      </c>
      <c r="K99" t="s">
        <v>69</v>
      </c>
      <c r="L99" s="2">
        <f t="shared" si="1"/>
        <v>815079000</v>
      </c>
    </row>
    <row r="100" spans="1:12" x14ac:dyDescent="0.3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12</v>
      </c>
      <c r="K100" t="s">
        <v>69</v>
      </c>
      <c r="L100" s="2">
        <f t="shared" si="1"/>
        <v>898586000</v>
      </c>
    </row>
    <row r="101" spans="1:12" x14ac:dyDescent="0.3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12</v>
      </c>
      <c r="K101" t="s">
        <v>69</v>
      </c>
      <c r="L101" s="2">
        <f t="shared" si="1"/>
        <v>907716000</v>
      </c>
    </row>
    <row r="102" spans="1:12" x14ac:dyDescent="0.3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24</v>
      </c>
      <c r="K102" t="s">
        <v>65</v>
      </c>
      <c r="L102" s="2">
        <f t="shared" si="1"/>
        <v>5867000000</v>
      </c>
    </row>
    <row r="103" spans="1:12" x14ac:dyDescent="0.3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24</v>
      </c>
      <c r="K103" t="s">
        <v>65</v>
      </c>
      <c r="L103" s="2">
        <f t="shared" si="1"/>
        <v>6191000000</v>
      </c>
    </row>
    <row r="104" spans="1:12" x14ac:dyDescent="0.3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24</v>
      </c>
      <c r="K104" t="s">
        <v>65</v>
      </c>
      <c r="L104" s="2">
        <f t="shared" si="1"/>
        <v>8470000000</v>
      </c>
    </row>
    <row r="105" spans="1:12" x14ac:dyDescent="0.3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24</v>
      </c>
      <c r="K105" t="s">
        <v>65</v>
      </c>
      <c r="L105" s="2">
        <f t="shared" si="1"/>
        <v>9794000000</v>
      </c>
    </row>
    <row r="106" spans="1:12" x14ac:dyDescent="0.3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46</v>
      </c>
      <c r="K106" t="s">
        <v>72</v>
      </c>
      <c r="L106" s="2">
        <f t="shared" si="1"/>
        <v>1556000000</v>
      </c>
    </row>
    <row r="107" spans="1:12" x14ac:dyDescent="0.3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46</v>
      </c>
      <c r="K107" t="s">
        <v>72</v>
      </c>
      <c r="L107" s="2">
        <f t="shared" si="1"/>
        <v>2282000000</v>
      </c>
    </row>
    <row r="108" spans="1:12" x14ac:dyDescent="0.3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46</v>
      </c>
      <c r="K108" t="s">
        <v>72</v>
      </c>
      <c r="L108" s="2">
        <f t="shared" si="1"/>
        <v>2903000000</v>
      </c>
    </row>
    <row r="109" spans="1:12" x14ac:dyDescent="0.3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46</v>
      </c>
      <c r="K109" t="s">
        <v>72</v>
      </c>
      <c r="L109" s="2">
        <f t="shared" si="1"/>
        <v>2559000000</v>
      </c>
    </row>
    <row r="110" spans="1:12" x14ac:dyDescent="0.3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51</v>
      </c>
      <c r="K110" t="s">
        <v>74</v>
      </c>
      <c r="L110" s="2">
        <f t="shared" si="1"/>
        <v>1119719000</v>
      </c>
    </row>
    <row r="111" spans="1:12" x14ac:dyDescent="0.3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51</v>
      </c>
      <c r="K111" t="s">
        <v>74</v>
      </c>
      <c r="L111" s="2">
        <f t="shared" si="1"/>
        <v>1214305000</v>
      </c>
    </row>
    <row r="112" spans="1:12" x14ac:dyDescent="0.3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51</v>
      </c>
      <c r="K112" t="s">
        <v>74</v>
      </c>
      <c r="L112" s="2">
        <f t="shared" si="1"/>
        <v>1486922000</v>
      </c>
    </row>
    <row r="113" spans="1:12" x14ac:dyDescent="0.3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51</v>
      </c>
      <c r="K113" t="s">
        <v>74</v>
      </c>
      <c r="L113" s="2">
        <f t="shared" si="1"/>
        <v>1612789000</v>
      </c>
    </row>
    <row r="114" spans="1:12" x14ac:dyDescent="0.3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76</v>
      </c>
      <c r="L114" s="2">
        <f t="shared" si="1"/>
        <v>745000000</v>
      </c>
    </row>
    <row r="115" spans="1:12" x14ac:dyDescent="0.3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76</v>
      </c>
      <c r="L115" s="2">
        <f t="shared" si="1"/>
        <v>178000000</v>
      </c>
    </row>
    <row r="116" spans="1:12" x14ac:dyDescent="0.3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76</v>
      </c>
      <c r="L116" s="2">
        <f t="shared" si="1"/>
        <v>2233000000</v>
      </c>
    </row>
    <row r="117" spans="1:12" x14ac:dyDescent="0.3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76</v>
      </c>
      <c r="L117" s="2">
        <f t="shared" si="1"/>
        <v>4186000000</v>
      </c>
    </row>
    <row r="118" spans="1:12" x14ac:dyDescent="0.3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78</v>
      </c>
      <c r="L118" s="2">
        <f t="shared" si="1"/>
        <v>740300000</v>
      </c>
    </row>
    <row r="119" spans="1:12" x14ac:dyDescent="0.3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78</v>
      </c>
      <c r="L119" s="2">
        <f t="shared" si="1"/>
        <v>820800000</v>
      </c>
    </row>
    <row r="120" spans="1:12" x14ac:dyDescent="0.3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78</v>
      </c>
      <c r="L120" s="2">
        <f t="shared" si="1"/>
        <v>888500000</v>
      </c>
    </row>
    <row r="121" spans="1:12" x14ac:dyDescent="0.3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78</v>
      </c>
      <c r="L121" s="2">
        <f t="shared" si="1"/>
        <v>889500000</v>
      </c>
    </row>
    <row r="122" spans="1:12" x14ac:dyDescent="0.3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24</v>
      </c>
      <c r="K122" t="s">
        <v>80</v>
      </c>
      <c r="L122" s="2">
        <f t="shared" si="1"/>
        <v>4370100000</v>
      </c>
    </row>
    <row r="123" spans="1:12" x14ac:dyDescent="0.3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24</v>
      </c>
      <c r="K123" t="s">
        <v>80</v>
      </c>
      <c r="L123" s="2">
        <f t="shared" si="1"/>
        <v>4588200000</v>
      </c>
    </row>
    <row r="124" spans="1:12" x14ac:dyDescent="0.3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24</v>
      </c>
      <c r="K124" t="s">
        <v>80</v>
      </c>
      <c r="L124" s="2">
        <f t="shared" si="1"/>
        <v>5049900000</v>
      </c>
    </row>
    <row r="125" spans="1:12" x14ac:dyDescent="0.3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24</v>
      </c>
      <c r="K125" t="s">
        <v>80</v>
      </c>
      <c r="L125" s="2">
        <f t="shared" si="1"/>
        <v>5274700000</v>
      </c>
    </row>
    <row r="126" spans="1:12" x14ac:dyDescent="0.3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82</v>
      </c>
      <c r="K126" t="s">
        <v>83</v>
      </c>
      <c r="L126" s="2">
        <f t="shared" si="1"/>
        <v>5135000000</v>
      </c>
    </row>
    <row r="127" spans="1:12" x14ac:dyDescent="0.3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82</v>
      </c>
      <c r="K127" t="s">
        <v>83</v>
      </c>
      <c r="L127" s="2">
        <f t="shared" si="1"/>
        <v>4681000000</v>
      </c>
    </row>
    <row r="128" spans="1:12" x14ac:dyDescent="0.3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82</v>
      </c>
      <c r="K128" t="s">
        <v>83</v>
      </c>
      <c r="L128" s="2">
        <f t="shared" si="1"/>
        <v>-635000000</v>
      </c>
    </row>
    <row r="129" spans="1:12" x14ac:dyDescent="0.3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82</v>
      </c>
      <c r="K129" t="s">
        <v>83</v>
      </c>
      <c r="L129" s="2">
        <f t="shared" si="1"/>
        <v>-25845000000</v>
      </c>
    </row>
    <row r="130" spans="1:12" x14ac:dyDescent="0.3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82</v>
      </c>
      <c r="K130" t="s">
        <v>83</v>
      </c>
      <c r="L130" s="2">
        <f t="shared" si="1"/>
        <v>5456000000</v>
      </c>
    </row>
    <row r="131" spans="1:12" x14ac:dyDescent="0.3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82</v>
      </c>
      <c r="K131" t="s">
        <v>83</v>
      </c>
      <c r="L131" s="2">
        <f t="shared" ref="L131:L194" si="2">E131-F131-G131-H131-I131</f>
        <v>7878000000</v>
      </c>
    </row>
    <row r="132" spans="1:12" x14ac:dyDescent="0.3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82</v>
      </c>
      <c r="K132" t="s">
        <v>83</v>
      </c>
      <c r="L132" s="2">
        <f t="shared" si="2"/>
        <v>-1090000000</v>
      </c>
    </row>
    <row r="133" spans="1:12" x14ac:dyDescent="0.3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82</v>
      </c>
      <c r="K133" t="s">
        <v>83</v>
      </c>
      <c r="L133" s="2">
        <f t="shared" si="2"/>
        <v>-1426000000</v>
      </c>
    </row>
    <row r="134" spans="1:12" x14ac:dyDescent="0.3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58</v>
      </c>
      <c r="K134" t="s">
        <v>86</v>
      </c>
      <c r="L134" s="2">
        <f t="shared" si="2"/>
        <v>1556000000</v>
      </c>
    </row>
    <row r="135" spans="1:12" x14ac:dyDescent="0.3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58</v>
      </c>
      <c r="K135" t="s">
        <v>86</v>
      </c>
      <c r="L135" s="2">
        <f t="shared" si="2"/>
        <v>1661900000</v>
      </c>
    </row>
    <row r="136" spans="1:12" x14ac:dyDescent="0.3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58</v>
      </c>
      <c r="K136" t="s">
        <v>86</v>
      </c>
      <c r="L136" s="2">
        <f t="shared" si="2"/>
        <v>1923500000</v>
      </c>
    </row>
    <row r="137" spans="1:12" x14ac:dyDescent="0.3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58</v>
      </c>
      <c r="K137" t="s">
        <v>86</v>
      </c>
      <c r="L137" s="2">
        <f t="shared" si="2"/>
        <v>2192100000</v>
      </c>
    </row>
    <row r="138" spans="1:12" x14ac:dyDescent="0.3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21</v>
      </c>
      <c r="K138" t="s">
        <v>88</v>
      </c>
      <c r="L138" s="2">
        <f t="shared" si="2"/>
        <v>830300000</v>
      </c>
    </row>
    <row r="139" spans="1:12" x14ac:dyDescent="0.3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21</v>
      </c>
      <c r="K139" t="s">
        <v>88</v>
      </c>
      <c r="L139" s="2">
        <f t="shared" si="2"/>
        <v>902800000</v>
      </c>
    </row>
    <row r="140" spans="1:12" x14ac:dyDescent="0.3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21</v>
      </c>
      <c r="K140" t="s">
        <v>88</v>
      </c>
      <c r="L140" s="2">
        <f t="shared" si="2"/>
        <v>1048700000</v>
      </c>
    </row>
    <row r="141" spans="1:12" x14ac:dyDescent="0.3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21</v>
      </c>
      <c r="K141" t="s">
        <v>88</v>
      </c>
      <c r="L141" s="2">
        <f t="shared" si="2"/>
        <v>1110400000</v>
      </c>
    </row>
    <row r="142" spans="1:12" x14ac:dyDescent="0.3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2">
        <f t="shared" si="2"/>
        <v>645000000</v>
      </c>
    </row>
    <row r="143" spans="1:12" x14ac:dyDescent="0.3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2">
        <f t="shared" si="2"/>
        <v>1125000000</v>
      </c>
    </row>
    <row r="144" spans="1:12" x14ac:dyDescent="0.3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2">
        <f t="shared" si="2"/>
        <v>2185000000</v>
      </c>
    </row>
    <row r="145" spans="1:12" x14ac:dyDescent="0.3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2">
        <f t="shared" si="2"/>
        <v>1968000000</v>
      </c>
    </row>
    <row r="146" spans="1:12" x14ac:dyDescent="0.3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21</v>
      </c>
      <c r="K146" t="s">
        <v>92</v>
      </c>
      <c r="L146" s="2">
        <f t="shared" si="2"/>
        <v>1451000000</v>
      </c>
    </row>
    <row r="147" spans="1:12" x14ac:dyDescent="0.3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21</v>
      </c>
      <c r="K147" t="s">
        <v>92</v>
      </c>
      <c r="L147" s="2">
        <f t="shared" si="2"/>
        <v>1372000000</v>
      </c>
    </row>
    <row r="148" spans="1:12" x14ac:dyDescent="0.3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21</v>
      </c>
      <c r="K148" t="s">
        <v>92</v>
      </c>
      <c r="L148" s="2">
        <f t="shared" si="2"/>
        <v>1183000000</v>
      </c>
    </row>
    <row r="149" spans="1:12" x14ac:dyDescent="0.3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21</v>
      </c>
      <c r="K149" t="s">
        <v>92</v>
      </c>
      <c r="L149" s="2">
        <f t="shared" si="2"/>
        <v>1319000000</v>
      </c>
    </row>
    <row r="150" spans="1:12" x14ac:dyDescent="0.3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2">
        <f t="shared" si="2"/>
        <v>1769000000</v>
      </c>
    </row>
    <row r="151" spans="1:12" x14ac:dyDescent="0.3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2">
        <f t="shared" si="2"/>
        <v>587000000</v>
      </c>
    </row>
    <row r="152" spans="1:12" x14ac:dyDescent="0.3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58</v>
      </c>
      <c r="K152" t="s">
        <v>95</v>
      </c>
      <c r="L152" s="2">
        <f t="shared" si="2"/>
        <v>379300000</v>
      </c>
    </row>
    <row r="153" spans="1:12" x14ac:dyDescent="0.3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58</v>
      </c>
      <c r="K153" t="s">
        <v>95</v>
      </c>
      <c r="L153" s="2">
        <f t="shared" si="2"/>
        <v>463500000</v>
      </c>
    </row>
    <row r="154" spans="1:12" x14ac:dyDescent="0.3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58</v>
      </c>
      <c r="K154" t="s">
        <v>95</v>
      </c>
      <c r="L154" s="2">
        <f t="shared" si="2"/>
        <v>492300000</v>
      </c>
    </row>
    <row r="155" spans="1:12" x14ac:dyDescent="0.3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58</v>
      </c>
      <c r="K155" t="s">
        <v>95</v>
      </c>
      <c r="L155" s="2">
        <f t="shared" si="2"/>
        <v>537700000</v>
      </c>
    </row>
    <row r="156" spans="1:12" x14ac:dyDescent="0.3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41</v>
      </c>
      <c r="K156" t="s">
        <v>97</v>
      </c>
      <c r="L156" s="2">
        <f t="shared" si="2"/>
        <v>923266000</v>
      </c>
    </row>
    <row r="157" spans="1:12" x14ac:dyDescent="0.3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41</v>
      </c>
      <c r="K157" t="s">
        <v>97</v>
      </c>
      <c r="L157" s="2">
        <f t="shared" si="2"/>
        <v>949000000</v>
      </c>
    </row>
    <row r="158" spans="1:12" x14ac:dyDescent="0.3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41</v>
      </c>
      <c r="K158" t="s">
        <v>97</v>
      </c>
      <c r="L158" s="2">
        <f t="shared" si="2"/>
        <v>1001000000</v>
      </c>
    </row>
    <row r="159" spans="1:12" x14ac:dyDescent="0.3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41</v>
      </c>
      <c r="K159" t="s">
        <v>97</v>
      </c>
      <c r="L159" s="2">
        <f t="shared" si="2"/>
        <v>1072000000</v>
      </c>
    </row>
    <row r="160" spans="1:12" x14ac:dyDescent="0.3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46</v>
      </c>
      <c r="K160" t="s">
        <v>99</v>
      </c>
      <c r="L160" s="2">
        <f t="shared" si="2"/>
        <v>8197000000</v>
      </c>
    </row>
    <row r="161" spans="1:12" x14ac:dyDescent="0.3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46</v>
      </c>
      <c r="K161" t="s">
        <v>99</v>
      </c>
      <c r="L161" s="2">
        <f t="shared" si="2"/>
        <v>9404000000</v>
      </c>
    </row>
    <row r="162" spans="1:12" x14ac:dyDescent="0.3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46</v>
      </c>
      <c r="K162" t="s">
        <v>99</v>
      </c>
      <c r="L162" s="2">
        <f t="shared" si="2"/>
        <v>10325000000</v>
      </c>
    </row>
    <row r="163" spans="1:12" x14ac:dyDescent="0.3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46</v>
      </c>
      <c r="K163" t="s">
        <v>99</v>
      </c>
      <c r="L163" s="2">
        <f t="shared" si="2"/>
        <v>9086000000</v>
      </c>
    </row>
    <row r="164" spans="1:12" x14ac:dyDescent="0.3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12</v>
      </c>
      <c r="K164" t="s">
        <v>69</v>
      </c>
      <c r="L164" s="2">
        <f t="shared" si="2"/>
        <v>230000000</v>
      </c>
    </row>
    <row r="165" spans="1:12" x14ac:dyDescent="0.3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69</v>
      </c>
      <c r="L165" s="2">
        <f t="shared" si="2"/>
        <v>298900000</v>
      </c>
    </row>
    <row r="166" spans="1:12" x14ac:dyDescent="0.3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12</v>
      </c>
      <c r="K166" t="s">
        <v>69</v>
      </c>
      <c r="L166" s="2">
        <f t="shared" si="2"/>
        <v>388700000</v>
      </c>
    </row>
    <row r="167" spans="1:12" x14ac:dyDescent="0.3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12</v>
      </c>
      <c r="K167" t="s">
        <v>69</v>
      </c>
      <c r="L167" s="2">
        <f t="shared" si="2"/>
        <v>490200000</v>
      </c>
    </row>
    <row r="168" spans="1:12" x14ac:dyDescent="0.3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78</v>
      </c>
      <c r="L168" s="2">
        <f t="shared" si="2"/>
        <v>1773098000</v>
      </c>
    </row>
    <row r="169" spans="1:12" x14ac:dyDescent="0.3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78</v>
      </c>
      <c r="L169" s="2">
        <f t="shared" si="2"/>
        <v>1830223000</v>
      </c>
    </row>
    <row r="170" spans="1:12" x14ac:dyDescent="0.3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78</v>
      </c>
      <c r="L170" s="2">
        <f t="shared" si="2"/>
        <v>1953051000</v>
      </c>
    </row>
    <row r="171" spans="1:12" x14ac:dyDescent="0.3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78</v>
      </c>
      <c r="L171" s="2">
        <f t="shared" si="2"/>
        <v>2060395000</v>
      </c>
    </row>
    <row r="172" spans="1:12" x14ac:dyDescent="0.3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12</v>
      </c>
      <c r="K172" t="s">
        <v>90</v>
      </c>
      <c r="L172" s="2">
        <f t="shared" si="2"/>
        <v>6542000000</v>
      </c>
    </row>
    <row r="173" spans="1:12" x14ac:dyDescent="0.3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12</v>
      </c>
      <c r="K173" t="s">
        <v>90</v>
      </c>
      <c r="L173" s="2">
        <f t="shared" si="2"/>
        <v>7483000000</v>
      </c>
    </row>
    <row r="174" spans="1:12" x14ac:dyDescent="0.3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12</v>
      </c>
      <c r="K174" t="s">
        <v>90</v>
      </c>
      <c r="L174" s="2">
        <f t="shared" si="2"/>
        <v>7444000000</v>
      </c>
    </row>
    <row r="175" spans="1:12" x14ac:dyDescent="0.3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12</v>
      </c>
      <c r="K175" t="s">
        <v>90</v>
      </c>
      <c r="L175" s="2">
        <f t="shared" si="2"/>
        <v>5841000000</v>
      </c>
    </row>
    <row r="176" spans="1:12" x14ac:dyDescent="0.3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46</v>
      </c>
      <c r="K176" t="s">
        <v>104</v>
      </c>
      <c r="L176" s="2">
        <f t="shared" si="2"/>
        <v>16063000000</v>
      </c>
    </row>
    <row r="177" spans="1:12" x14ac:dyDescent="0.3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46</v>
      </c>
      <c r="K177" t="s">
        <v>104</v>
      </c>
      <c r="L177" s="2">
        <f t="shared" si="2"/>
        <v>25893000000</v>
      </c>
    </row>
    <row r="178" spans="1:12" x14ac:dyDescent="0.3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46</v>
      </c>
      <c r="K178" t="s">
        <v>104</v>
      </c>
      <c r="L178" s="2">
        <f t="shared" si="2"/>
        <v>15133000000</v>
      </c>
    </row>
    <row r="179" spans="1:12" x14ac:dyDescent="0.3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46</v>
      </c>
      <c r="K179" t="s">
        <v>104</v>
      </c>
      <c r="L179" s="2">
        <f t="shared" si="2"/>
        <v>30499000000</v>
      </c>
    </row>
    <row r="180" spans="1:12" x14ac:dyDescent="0.3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24</v>
      </c>
      <c r="K180" t="s">
        <v>29</v>
      </c>
      <c r="L180" s="2">
        <f t="shared" si="2"/>
        <v>2770000000</v>
      </c>
    </row>
    <row r="181" spans="1:12" x14ac:dyDescent="0.3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24</v>
      </c>
      <c r="K181" t="s">
        <v>29</v>
      </c>
      <c r="L181" s="2">
        <f t="shared" si="2"/>
        <v>496000000</v>
      </c>
    </row>
    <row r="182" spans="1:12" x14ac:dyDescent="0.3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24</v>
      </c>
      <c r="K182" t="s">
        <v>29</v>
      </c>
      <c r="L182" s="2">
        <f t="shared" si="2"/>
        <v>656000000</v>
      </c>
    </row>
    <row r="183" spans="1:12" x14ac:dyDescent="0.3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24</v>
      </c>
      <c r="K183" t="s">
        <v>29</v>
      </c>
      <c r="L183" s="2">
        <f t="shared" si="2"/>
        <v>449000000</v>
      </c>
    </row>
    <row r="184" spans="1:12" x14ac:dyDescent="0.3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78</v>
      </c>
      <c r="L184" s="2">
        <f t="shared" si="2"/>
        <v>1638218000</v>
      </c>
    </row>
    <row r="185" spans="1:12" x14ac:dyDescent="0.3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78</v>
      </c>
      <c r="L185" s="2">
        <f t="shared" si="2"/>
        <v>1614587000</v>
      </c>
    </row>
    <row r="186" spans="1:12" x14ac:dyDescent="0.3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78</v>
      </c>
      <c r="L186" s="2">
        <f t="shared" si="2"/>
        <v>1554293000</v>
      </c>
    </row>
    <row r="187" spans="1:12" x14ac:dyDescent="0.3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78</v>
      </c>
      <c r="L187" s="2">
        <f t="shared" si="2"/>
        <v>1414903000</v>
      </c>
    </row>
    <row r="188" spans="1:12" x14ac:dyDescent="0.3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46</v>
      </c>
      <c r="K188" t="s">
        <v>104</v>
      </c>
      <c r="L188" s="2">
        <f t="shared" si="2"/>
        <v>3491000000</v>
      </c>
    </row>
    <row r="189" spans="1:12" x14ac:dyDescent="0.3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46</v>
      </c>
      <c r="K189" t="s">
        <v>104</v>
      </c>
      <c r="L189" s="2">
        <f t="shared" si="2"/>
        <v>3919000000</v>
      </c>
    </row>
    <row r="190" spans="1:12" x14ac:dyDescent="0.3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46</v>
      </c>
      <c r="K190" t="s">
        <v>104</v>
      </c>
      <c r="L190" s="2">
        <f t="shared" si="2"/>
        <v>3702000000</v>
      </c>
    </row>
    <row r="191" spans="1:12" x14ac:dyDescent="0.3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46</v>
      </c>
      <c r="K191" t="s">
        <v>104</v>
      </c>
      <c r="L191" s="2">
        <f t="shared" si="2"/>
        <v>3584000000</v>
      </c>
    </row>
    <row r="192" spans="1:12" x14ac:dyDescent="0.3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109</v>
      </c>
      <c r="L192" s="2">
        <f t="shared" si="2"/>
        <v>2229000000</v>
      </c>
    </row>
    <row r="193" spans="1:12" x14ac:dyDescent="0.3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109</v>
      </c>
      <c r="L193" s="2">
        <f t="shared" si="2"/>
        <v>1293000000</v>
      </c>
    </row>
    <row r="194" spans="1:12" x14ac:dyDescent="0.3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109</v>
      </c>
      <c r="L194" s="2">
        <f t="shared" si="2"/>
        <v>1455000000</v>
      </c>
    </row>
    <row r="195" spans="1:12" x14ac:dyDescent="0.3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109</v>
      </c>
      <c r="L195" s="2">
        <f t="shared" ref="L195:L258" si="3">E195-F195-G195-H195-I195</f>
        <v>1573000000</v>
      </c>
    </row>
    <row r="196" spans="1:12" x14ac:dyDescent="0.3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24</v>
      </c>
      <c r="K196" t="s">
        <v>29</v>
      </c>
      <c r="L196" s="2">
        <f t="shared" si="3"/>
        <v>639100000</v>
      </c>
    </row>
    <row r="197" spans="1:12" x14ac:dyDescent="0.3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24</v>
      </c>
      <c r="K197" t="s">
        <v>29</v>
      </c>
      <c r="L197" s="2">
        <f t="shared" si="3"/>
        <v>781500000</v>
      </c>
    </row>
    <row r="198" spans="1:12" x14ac:dyDescent="0.3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24</v>
      </c>
      <c r="K198" t="s">
        <v>29</v>
      </c>
      <c r="L198" s="2">
        <f t="shared" si="3"/>
        <v>843500000</v>
      </c>
    </row>
    <row r="199" spans="1:12" x14ac:dyDescent="0.3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24</v>
      </c>
      <c r="K199" t="s">
        <v>29</v>
      </c>
      <c r="L199" s="2">
        <f t="shared" si="3"/>
        <v>947600000</v>
      </c>
    </row>
    <row r="200" spans="1:12" x14ac:dyDescent="0.3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24</v>
      </c>
      <c r="K200" t="s">
        <v>29</v>
      </c>
      <c r="L200" s="2">
        <f t="shared" si="3"/>
        <v>1255000000</v>
      </c>
    </row>
    <row r="201" spans="1:12" x14ac:dyDescent="0.3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24</v>
      </c>
      <c r="K201" t="s">
        <v>29</v>
      </c>
      <c r="L201" s="2">
        <f t="shared" si="3"/>
        <v>1606000000</v>
      </c>
    </row>
    <row r="202" spans="1:12" x14ac:dyDescent="0.3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24</v>
      </c>
      <c r="K202" t="s">
        <v>29</v>
      </c>
      <c r="L202" s="2">
        <f t="shared" si="3"/>
        <v>1500000000</v>
      </c>
    </row>
    <row r="203" spans="1:12" x14ac:dyDescent="0.3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24</v>
      </c>
      <c r="K203" t="s">
        <v>29</v>
      </c>
      <c r="L203" s="2">
        <f t="shared" si="3"/>
        <v>2158000000</v>
      </c>
    </row>
    <row r="204" spans="1:12" x14ac:dyDescent="0.3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82</v>
      </c>
      <c r="K204" t="s">
        <v>113</v>
      </c>
      <c r="L204" s="2">
        <f t="shared" si="3"/>
        <v>1949000000</v>
      </c>
    </row>
    <row r="205" spans="1:12" x14ac:dyDescent="0.3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82</v>
      </c>
      <c r="K205" t="s">
        <v>113</v>
      </c>
      <c r="L205" s="2">
        <f t="shared" si="3"/>
        <v>2859000000</v>
      </c>
    </row>
    <row r="206" spans="1:12" x14ac:dyDescent="0.3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82</v>
      </c>
      <c r="K206" t="s">
        <v>113</v>
      </c>
      <c r="L206" s="2">
        <f t="shared" si="3"/>
        <v>-108000000</v>
      </c>
    </row>
    <row r="207" spans="1:12" x14ac:dyDescent="0.3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82</v>
      </c>
      <c r="K207" t="s">
        <v>113</v>
      </c>
      <c r="L207" s="2">
        <f t="shared" si="3"/>
        <v>-1331000000</v>
      </c>
    </row>
    <row r="208" spans="1:12" x14ac:dyDescent="0.3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2">
        <f t="shared" si="3"/>
        <v>2490500000</v>
      </c>
    </row>
    <row r="209" spans="1:12" x14ac:dyDescent="0.3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2">
        <f t="shared" si="3"/>
        <v>3955700000</v>
      </c>
    </row>
    <row r="210" spans="1:12" x14ac:dyDescent="0.3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2">
        <f t="shared" si="3"/>
        <v>4984400000</v>
      </c>
    </row>
    <row r="211" spans="1:12" x14ac:dyDescent="0.3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2">
        <f t="shared" si="3"/>
        <v>5638300000</v>
      </c>
    </row>
    <row r="212" spans="1:12" x14ac:dyDescent="0.3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58</v>
      </c>
      <c r="K212" t="s">
        <v>116</v>
      </c>
      <c r="L212" s="2">
        <f t="shared" si="3"/>
        <v>790500000</v>
      </c>
    </row>
    <row r="213" spans="1:12" x14ac:dyDescent="0.3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58</v>
      </c>
      <c r="K213" t="s">
        <v>116</v>
      </c>
      <c r="L213" s="2">
        <f t="shared" si="3"/>
        <v>795400000</v>
      </c>
    </row>
    <row r="214" spans="1:12" x14ac:dyDescent="0.3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58</v>
      </c>
      <c r="K214" t="s">
        <v>116</v>
      </c>
      <c r="L214" s="2">
        <f t="shared" si="3"/>
        <v>838600000</v>
      </c>
    </row>
    <row r="215" spans="1:12" x14ac:dyDescent="0.3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58</v>
      </c>
      <c r="K215" t="s">
        <v>116</v>
      </c>
      <c r="L215" s="2">
        <f t="shared" si="3"/>
        <v>605200000</v>
      </c>
    </row>
    <row r="216" spans="1:12" x14ac:dyDescent="0.3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24</v>
      </c>
      <c r="K216" t="s">
        <v>27</v>
      </c>
      <c r="L216" s="2">
        <f t="shared" si="3"/>
        <v>4090000000</v>
      </c>
    </row>
    <row r="217" spans="1:12" x14ac:dyDescent="0.3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24</v>
      </c>
      <c r="K217" t="s">
        <v>27</v>
      </c>
      <c r="L217" s="2">
        <f t="shared" si="3"/>
        <v>3096000000</v>
      </c>
    </row>
    <row r="218" spans="1:12" x14ac:dyDescent="0.3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24</v>
      </c>
      <c r="K218" t="s">
        <v>27</v>
      </c>
      <c r="L218" s="2">
        <f t="shared" si="3"/>
        <v>2591000000</v>
      </c>
    </row>
    <row r="219" spans="1:12" x14ac:dyDescent="0.3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24</v>
      </c>
      <c r="K219" t="s">
        <v>27</v>
      </c>
      <c r="L219" s="2">
        <f t="shared" si="3"/>
        <v>1890000000</v>
      </c>
    </row>
    <row r="220" spans="1:12" x14ac:dyDescent="0.3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2">
        <f t="shared" si="3"/>
        <v>1090000000</v>
      </c>
    </row>
    <row r="221" spans="1:12" x14ac:dyDescent="0.3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2">
        <f t="shared" si="3"/>
        <v>1020000000</v>
      </c>
    </row>
    <row r="222" spans="1:12" x14ac:dyDescent="0.3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2">
        <f t="shared" si="3"/>
        <v>1098000000</v>
      </c>
    </row>
    <row r="223" spans="1:12" x14ac:dyDescent="0.3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2">
        <f t="shared" si="3"/>
        <v>937000000</v>
      </c>
    </row>
    <row r="224" spans="1:12" x14ac:dyDescent="0.3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120</v>
      </c>
      <c r="L224" s="2">
        <f t="shared" si="3"/>
        <v>855200000</v>
      </c>
    </row>
    <row r="225" spans="1:12" x14ac:dyDescent="0.3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120</v>
      </c>
      <c r="L225" s="2">
        <f t="shared" si="3"/>
        <v>963700000</v>
      </c>
    </row>
    <row r="226" spans="1:12" x14ac:dyDescent="0.3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120</v>
      </c>
      <c r="L226" s="2">
        <f t="shared" si="3"/>
        <v>939700000</v>
      </c>
    </row>
    <row r="227" spans="1:12" x14ac:dyDescent="0.3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120</v>
      </c>
      <c r="L227" s="2">
        <f t="shared" si="3"/>
        <v>225900000</v>
      </c>
    </row>
    <row r="228" spans="1:12" x14ac:dyDescent="0.3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51</v>
      </c>
      <c r="K228" t="s">
        <v>52</v>
      </c>
      <c r="L228" s="2">
        <f t="shared" si="3"/>
        <v>640321000</v>
      </c>
    </row>
    <row r="229" spans="1:12" x14ac:dyDescent="0.3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51</v>
      </c>
      <c r="K229" t="s">
        <v>52</v>
      </c>
      <c r="L229" s="2">
        <f t="shared" si="3"/>
        <v>686426000</v>
      </c>
    </row>
    <row r="230" spans="1:12" x14ac:dyDescent="0.3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51</v>
      </c>
      <c r="K230" t="s">
        <v>52</v>
      </c>
      <c r="L230" s="2">
        <f t="shared" si="3"/>
        <v>801822000</v>
      </c>
    </row>
    <row r="231" spans="1:12" x14ac:dyDescent="0.3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51</v>
      </c>
      <c r="K231" t="s">
        <v>52</v>
      </c>
      <c r="L231" s="2">
        <f t="shared" si="3"/>
        <v>849365000</v>
      </c>
    </row>
    <row r="232" spans="1:12" x14ac:dyDescent="0.3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35</v>
      </c>
      <c r="K232" t="s">
        <v>123</v>
      </c>
      <c r="L232" s="2">
        <f t="shared" si="3"/>
        <v>1299000000</v>
      </c>
    </row>
    <row r="233" spans="1:12" x14ac:dyDescent="0.3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35</v>
      </c>
      <c r="K233" t="s">
        <v>123</v>
      </c>
      <c r="L233" s="2">
        <f t="shared" si="3"/>
        <v>1148500000</v>
      </c>
    </row>
    <row r="234" spans="1:12" x14ac:dyDescent="0.3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35</v>
      </c>
      <c r="K234" t="s">
        <v>123</v>
      </c>
      <c r="L234" s="2">
        <f t="shared" si="3"/>
        <v>1330300000</v>
      </c>
    </row>
    <row r="235" spans="1:12" x14ac:dyDescent="0.3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35</v>
      </c>
      <c r="K235" t="s">
        <v>123</v>
      </c>
      <c r="L235" s="2">
        <f t="shared" si="3"/>
        <v>881400000</v>
      </c>
    </row>
    <row r="236" spans="1:12" x14ac:dyDescent="0.3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24</v>
      </c>
      <c r="K236" t="s">
        <v>27</v>
      </c>
      <c r="L236" s="2">
        <f t="shared" si="3"/>
        <v>1888000000</v>
      </c>
    </row>
    <row r="237" spans="1:12" x14ac:dyDescent="0.3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24</v>
      </c>
      <c r="K237" t="s">
        <v>27</v>
      </c>
      <c r="L237" s="2">
        <f t="shared" si="3"/>
        <v>1910000000</v>
      </c>
    </row>
    <row r="238" spans="1:12" x14ac:dyDescent="0.3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24</v>
      </c>
      <c r="K238" t="s">
        <v>27</v>
      </c>
      <c r="L238" s="2">
        <f t="shared" si="3"/>
        <v>2191000000</v>
      </c>
    </row>
    <row r="239" spans="1:12" x14ac:dyDescent="0.3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24</v>
      </c>
      <c r="K239" t="s">
        <v>27</v>
      </c>
      <c r="L239" s="2">
        <f t="shared" si="3"/>
        <v>2436000000</v>
      </c>
    </row>
    <row r="240" spans="1:12" x14ac:dyDescent="0.3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12</v>
      </c>
      <c r="K240" t="s">
        <v>126</v>
      </c>
      <c r="L240" s="2">
        <f t="shared" si="3"/>
        <v>5628000000</v>
      </c>
    </row>
    <row r="241" spans="1:12" x14ac:dyDescent="0.3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12</v>
      </c>
      <c r="K241" t="s">
        <v>126</v>
      </c>
      <c r="L241" s="2">
        <f t="shared" si="3"/>
        <v>3314000000</v>
      </c>
    </row>
    <row r="242" spans="1:12" x14ac:dyDescent="0.3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12</v>
      </c>
      <c r="K242" t="s">
        <v>126</v>
      </c>
      <c r="L242" s="2">
        <f t="shared" si="3"/>
        <v>3785000000</v>
      </c>
    </row>
    <row r="243" spans="1:12" x14ac:dyDescent="0.3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12</v>
      </c>
      <c r="K243" t="s">
        <v>126</v>
      </c>
      <c r="L243" s="2">
        <f t="shared" si="3"/>
        <v>1093000000</v>
      </c>
    </row>
    <row r="244" spans="1:12" x14ac:dyDescent="0.3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46</v>
      </c>
      <c r="K244" t="s">
        <v>49</v>
      </c>
      <c r="L244" s="2">
        <f t="shared" si="3"/>
        <v>3226000000</v>
      </c>
    </row>
    <row r="245" spans="1:12" x14ac:dyDescent="0.3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46</v>
      </c>
      <c r="K245" t="s">
        <v>49</v>
      </c>
      <c r="L245" s="2">
        <f t="shared" si="3"/>
        <v>4513000000</v>
      </c>
    </row>
    <row r="246" spans="1:12" x14ac:dyDescent="0.3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46</v>
      </c>
      <c r="K246" t="s">
        <v>49</v>
      </c>
      <c r="L246" s="2">
        <f t="shared" si="3"/>
        <v>3767000000</v>
      </c>
    </row>
    <row r="247" spans="1:12" x14ac:dyDescent="0.3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46</v>
      </c>
      <c r="K247" t="s">
        <v>49</v>
      </c>
      <c r="L247" s="2">
        <f t="shared" si="3"/>
        <v>3629000000</v>
      </c>
    </row>
    <row r="248" spans="1:12" x14ac:dyDescent="0.3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51</v>
      </c>
      <c r="K248" t="s">
        <v>129</v>
      </c>
      <c r="L248" s="2">
        <f t="shared" si="3"/>
        <v>599026000</v>
      </c>
    </row>
    <row r="249" spans="1:12" x14ac:dyDescent="0.3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51</v>
      </c>
      <c r="K249" t="s">
        <v>129</v>
      </c>
      <c r="L249" s="2">
        <f t="shared" si="3"/>
        <v>700705000</v>
      </c>
    </row>
    <row r="250" spans="1:12" x14ac:dyDescent="0.3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51</v>
      </c>
      <c r="K250" t="s">
        <v>129</v>
      </c>
      <c r="L250" s="2">
        <f t="shared" si="3"/>
        <v>734595000</v>
      </c>
    </row>
    <row r="251" spans="1:12" x14ac:dyDescent="0.3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51</v>
      </c>
      <c r="K251" t="s">
        <v>129</v>
      </c>
      <c r="L251" s="2">
        <f t="shared" si="3"/>
        <v>825173000</v>
      </c>
    </row>
    <row r="252" spans="1:12" x14ac:dyDescent="0.3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51</v>
      </c>
      <c r="K252" t="s">
        <v>52</v>
      </c>
      <c r="L252" s="2">
        <f t="shared" si="3"/>
        <v>868527000</v>
      </c>
    </row>
    <row r="253" spans="1:12" x14ac:dyDescent="0.3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51</v>
      </c>
      <c r="K253" t="s">
        <v>52</v>
      </c>
      <c r="L253" s="2">
        <f t="shared" si="3"/>
        <v>919873000</v>
      </c>
    </row>
    <row r="254" spans="1:12" x14ac:dyDescent="0.3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51</v>
      </c>
      <c r="K254" t="s">
        <v>52</v>
      </c>
      <c r="L254" s="2">
        <f t="shared" si="3"/>
        <v>989073000</v>
      </c>
    </row>
    <row r="255" spans="1:12" x14ac:dyDescent="0.3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51</v>
      </c>
      <c r="K255" t="s">
        <v>52</v>
      </c>
      <c r="L255" s="2">
        <f t="shared" si="3"/>
        <v>995326000</v>
      </c>
    </row>
    <row r="256" spans="1:12" x14ac:dyDescent="0.3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132</v>
      </c>
      <c r="L256" s="2">
        <f t="shared" si="3"/>
        <v>1342000000</v>
      </c>
    </row>
    <row r="257" spans="1:12" x14ac:dyDescent="0.3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132</v>
      </c>
      <c r="L257" s="2">
        <f t="shared" si="3"/>
        <v>1772000000</v>
      </c>
    </row>
    <row r="258" spans="1:12" x14ac:dyDescent="0.3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132</v>
      </c>
      <c r="L258" s="2">
        <f t="shared" si="3"/>
        <v>2574000000</v>
      </c>
    </row>
    <row r="259" spans="1:12" x14ac:dyDescent="0.3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132</v>
      </c>
      <c r="L259" s="2">
        <f t="shared" ref="L259:L322" si="4">E259-F259-G259-H259-I259</f>
        <v>3071000000</v>
      </c>
    </row>
    <row r="260" spans="1:12" x14ac:dyDescent="0.3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2">
        <f t="shared" si="4"/>
        <v>1980000000</v>
      </c>
    </row>
    <row r="261" spans="1:12" x14ac:dyDescent="0.3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2">
        <f t="shared" si="4"/>
        <v>2567700000</v>
      </c>
    </row>
    <row r="262" spans="1:12" x14ac:dyDescent="0.3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2">
        <f t="shared" si="4"/>
        <v>2554200000</v>
      </c>
    </row>
    <row r="263" spans="1:12" x14ac:dyDescent="0.3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2">
        <f t="shared" si="4"/>
        <v>3204400000</v>
      </c>
    </row>
    <row r="264" spans="1:12" x14ac:dyDescent="0.3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2">
        <f t="shared" si="4"/>
        <v>576012000</v>
      </c>
    </row>
    <row r="265" spans="1:12" x14ac:dyDescent="0.3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2">
        <f t="shared" si="4"/>
        <v>763084000</v>
      </c>
    </row>
    <row r="266" spans="1:12" x14ac:dyDescent="0.3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2">
        <f t="shared" si="4"/>
        <v>781136000</v>
      </c>
    </row>
    <row r="267" spans="1:12" x14ac:dyDescent="0.3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2">
        <f t="shared" si="4"/>
        <v>911013000</v>
      </c>
    </row>
    <row r="268" spans="1:12" x14ac:dyDescent="0.3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58</v>
      </c>
      <c r="K268" t="s">
        <v>137</v>
      </c>
      <c r="L268" s="2">
        <f t="shared" si="4"/>
        <v>2912400000</v>
      </c>
    </row>
    <row r="269" spans="1:12" x14ac:dyDescent="0.3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58</v>
      </c>
      <c r="K269" t="s">
        <v>137</v>
      </c>
      <c r="L269" s="2">
        <f t="shared" si="4"/>
        <v>2370000000</v>
      </c>
    </row>
    <row r="270" spans="1:12" x14ac:dyDescent="0.3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58</v>
      </c>
      <c r="K270" t="s">
        <v>137</v>
      </c>
      <c r="L270" s="2">
        <f t="shared" si="4"/>
        <v>1573300000</v>
      </c>
    </row>
    <row r="271" spans="1:12" x14ac:dyDescent="0.3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58</v>
      </c>
      <c r="K271" t="s">
        <v>137</v>
      </c>
      <c r="L271" s="2">
        <f t="shared" si="4"/>
        <v>1228100000</v>
      </c>
    </row>
    <row r="272" spans="1:12" x14ac:dyDescent="0.3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46</v>
      </c>
      <c r="K272" t="s">
        <v>139</v>
      </c>
      <c r="L272" s="2">
        <f t="shared" si="4"/>
        <v>1268000000</v>
      </c>
    </row>
    <row r="273" spans="1:12" x14ac:dyDescent="0.3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46</v>
      </c>
      <c r="K273" t="s">
        <v>139</v>
      </c>
      <c r="L273" s="2">
        <f t="shared" si="4"/>
        <v>1194000000</v>
      </c>
    </row>
    <row r="274" spans="1:12" x14ac:dyDescent="0.3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46</v>
      </c>
      <c r="K274" t="s">
        <v>139</v>
      </c>
      <c r="L274" s="2">
        <f t="shared" si="4"/>
        <v>1471000000</v>
      </c>
    </row>
    <row r="275" spans="1:12" x14ac:dyDescent="0.3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46</v>
      </c>
      <c r="K275" t="s">
        <v>139</v>
      </c>
      <c r="L275" s="2">
        <f t="shared" si="4"/>
        <v>1478000000</v>
      </c>
    </row>
    <row r="276" spans="1:12" x14ac:dyDescent="0.3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35</v>
      </c>
      <c r="K276" t="s">
        <v>141</v>
      </c>
      <c r="L276" s="2">
        <f t="shared" si="4"/>
        <v>545100000</v>
      </c>
    </row>
    <row r="277" spans="1:12" x14ac:dyDescent="0.3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35</v>
      </c>
      <c r="K277" t="s">
        <v>141</v>
      </c>
      <c r="L277" s="2">
        <f t="shared" si="4"/>
        <v>622200000</v>
      </c>
    </row>
    <row r="278" spans="1:12" x14ac:dyDescent="0.3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35</v>
      </c>
      <c r="K278" t="s">
        <v>141</v>
      </c>
      <c r="L278" s="2">
        <f t="shared" si="4"/>
        <v>641200000</v>
      </c>
    </row>
    <row r="279" spans="1:12" x14ac:dyDescent="0.3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35</v>
      </c>
      <c r="K279" t="s">
        <v>141</v>
      </c>
      <c r="L279" s="2">
        <f t="shared" si="4"/>
        <v>674200000</v>
      </c>
    </row>
    <row r="280" spans="1:12" x14ac:dyDescent="0.3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82</v>
      </c>
      <c r="K280" t="s">
        <v>143</v>
      </c>
      <c r="L280" s="2">
        <f t="shared" si="4"/>
        <v>1701000000</v>
      </c>
    </row>
    <row r="281" spans="1:12" x14ac:dyDescent="0.3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82</v>
      </c>
      <c r="K281" t="s">
        <v>143</v>
      </c>
      <c r="L281" s="2">
        <f t="shared" si="4"/>
        <v>2561000000</v>
      </c>
    </row>
    <row r="282" spans="1:12" x14ac:dyDescent="0.3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82</v>
      </c>
      <c r="K282" t="s">
        <v>143</v>
      </c>
      <c r="L282" s="2">
        <f t="shared" si="4"/>
        <v>3607000000</v>
      </c>
    </row>
    <row r="283" spans="1:12" x14ac:dyDescent="0.3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82</v>
      </c>
      <c r="K283" t="s">
        <v>143</v>
      </c>
      <c r="L283" s="2">
        <f t="shared" si="4"/>
        <v>-94000000</v>
      </c>
    </row>
    <row r="284" spans="1:12" x14ac:dyDescent="0.3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12</v>
      </c>
      <c r="K284" t="s">
        <v>145</v>
      </c>
      <c r="L284" s="2">
        <f t="shared" si="4"/>
        <v>675320000</v>
      </c>
    </row>
    <row r="285" spans="1:12" x14ac:dyDescent="0.3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12</v>
      </c>
      <c r="K285" t="s">
        <v>145</v>
      </c>
      <c r="L285" s="2">
        <f t="shared" si="4"/>
        <v>682650000</v>
      </c>
    </row>
    <row r="286" spans="1:12" x14ac:dyDescent="0.3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12</v>
      </c>
      <c r="K286" t="s">
        <v>145</v>
      </c>
      <c r="L286" s="2">
        <f t="shared" si="4"/>
        <v>748418000</v>
      </c>
    </row>
    <row r="287" spans="1:12" x14ac:dyDescent="0.3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12</v>
      </c>
      <c r="K287" t="s">
        <v>145</v>
      </c>
      <c r="L287" s="2">
        <f t="shared" si="4"/>
        <v>858310000</v>
      </c>
    </row>
    <row r="288" spans="1:12" x14ac:dyDescent="0.3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147</v>
      </c>
      <c r="L288" s="2">
        <f t="shared" si="4"/>
        <v>909000000</v>
      </c>
    </row>
    <row r="289" spans="1:12" x14ac:dyDescent="0.3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147</v>
      </c>
      <c r="L289" s="2">
        <f t="shared" si="4"/>
        <v>971000000</v>
      </c>
    </row>
    <row r="290" spans="1:12" x14ac:dyDescent="0.3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147</v>
      </c>
      <c r="L290" s="2">
        <f t="shared" si="4"/>
        <v>1114000000</v>
      </c>
    </row>
    <row r="291" spans="1:12" x14ac:dyDescent="0.3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147</v>
      </c>
      <c r="L291" s="2">
        <f t="shared" si="4"/>
        <v>3355000000</v>
      </c>
    </row>
    <row r="292" spans="1:12" x14ac:dyDescent="0.3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24</v>
      </c>
      <c r="K292" t="s">
        <v>80</v>
      </c>
      <c r="L292" s="2">
        <f t="shared" si="4"/>
        <v>2477000000</v>
      </c>
    </row>
    <row r="293" spans="1:12" x14ac:dyDescent="0.3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24</v>
      </c>
      <c r="K293" t="s">
        <v>80</v>
      </c>
      <c r="L293" s="2">
        <f t="shared" si="4"/>
        <v>2176000000</v>
      </c>
    </row>
    <row r="294" spans="1:12" x14ac:dyDescent="0.3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24</v>
      </c>
      <c r="K294" t="s">
        <v>80</v>
      </c>
      <c r="L294" s="2">
        <f t="shared" si="4"/>
        <v>3304000000</v>
      </c>
    </row>
    <row r="295" spans="1:12" x14ac:dyDescent="0.3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24</v>
      </c>
      <c r="K295" t="s">
        <v>80</v>
      </c>
      <c r="L295" s="2">
        <f t="shared" si="4"/>
        <v>3327000000</v>
      </c>
    </row>
    <row r="296" spans="1:12" x14ac:dyDescent="0.3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46</v>
      </c>
      <c r="K296" t="s">
        <v>49</v>
      </c>
      <c r="L296" s="2">
        <f t="shared" si="4"/>
        <v>620000000</v>
      </c>
    </row>
    <row r="297" spans="1:12" x14ac:dyDescent="0.3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46</v>
      </c>
      <c r="K297" t="s">
        <v>49</v>
      </c>
      <c r="L297" s="2">
        <f t="shared" si="4"/>
        <v>768000000</v>
      </c>
    </row>
    <row r="298" spans="1:12" x14ac:dyDescent="0.3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46</v>
      </c>
      <c r="K298" t="s">
        <v>49</v>
      </c>
      <c r="L298" s="2">
        <f t="shared" si="4"/>
        <v>774000000</v>
      </c>
    </row>
    <row r="299" spans="1:12" x14ac:dyDescent="0.3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46</v>
      </c>
      <c r="K299" t="s">
        <v>49</v>
      </c>
      <c r="L299" s="2">
        <f t="shared" si="4"/>
        <v>934000000</v>
      </c>
    </row>
    <row r="300" spans="1:12" x14ac:dyDescent="0.3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35</v>
      </c>
      <c r="K300" t="s">
        <v>141</v>
      </c>
      <c r="L300" s="2">
        <f t="shared" si="4"/>
        <v>3889000000</v>
      </c>
    </row>
    <row r="301" spans="1:12" x14ac:dyDescent="0.3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35</v>
      </c>
      <c r="K301" t="s">
        <v>141</v>
      </c>
      <c r="L301" s="2">
        <f t="shared" si="4"/>
        <v>3556000000</v>
      </c>
    </row>
    <row r="302" spans="1:12" x14ac:dyDescent="0.3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35</v>
      </c>
      <c r="K302" t="s">
        <v>141</v>
      </c>
      <c r="L302" s="2">
        <f t="shared" si="4"/>
        <v>3557000000</v>
      </c>
    </row>
    <row r="303" spans="1:12" x14ac:dyDescent="0.3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35</v>
      </c>
      <c r="K303" t="s">
        <v>141</v>
      </c>
      <c r="L303" s="2">
        <f t="shared" si="4"/>
        <v>2789000000</v>
      </c>
    </row>
    <row r="304" spans="1:12" x14ac:dyDescent="0.3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35</v>
      </c>
      <c r="K304" t="s">
        <v>141</v>
      </c>
      <c r="L304" s="2">
        <f t="shared" si="4"/>
        <v>970000000</v>
      </c>
    </row>
    <row r="305" spans="1:12" x14ac:dyDescent="0.3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35</v>
      </c>
      <c r="K305" t="s">
        <v>141</v>
      </c>
      <c r="L305" s="2">
        <f t="shared" si="4"/>
        <v>977000000</v>
      </c>
    </row>
    <row r="306" spans="1:12" x14ac:dyDescent="0.3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35</v>
      </c>
      <c r="K306" t="s">
        <v>141</v>
      </c>
      <c r="L306" s="2">
        <f t="shared" si="4"/>
        <v>1008000000</v>
      </c>
    </row>
    <row r="307" spans="1:12" x14ac:dyDescent="0.3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35</v>
      </c>
      <c r="K307" t="s">
        <v>141</v>
      </c>
      <c r="L307" s="2">
        <f t="shared" si="4"/>
        <v>1064000000</v>
      </c>
    </row>
    <row r="308" spans="1:12" x14ac:dyDescent="0.3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46</v>
      </c>
      <c r="K308" t="s">
        <v>139</v>
      </c>
      <c r="L308" s="2">
        <f t="shared" si="4"/>
        <v>895000000</v>
      </c>
    </row>
    <row r="309" spans="1:12" x14ac:dyDescent="0.3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46</v>
      </c>
      <c r="K309" t="s">
        <v>139</v>
      </c>
      <c r="L309" s="2">
        <f t="shared" si="4"/>
        <v>924000000</v>
      </c>
    </row>
    <row r="310" spans="1:12" x14ac:dyDescent="0.3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46</v>
      </c>
      <c r="K310" t="s">
        <v>139</v>
      </c>
      <c r="L310" s="2">
        <f t="shared" si="4"/>
        <v>770000000</v>
      </c>
    </row>
    <row r="311" spans="1:12" x14ac:dyDescent="0.3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46</v>
      </c>
      <c r="K311" t="s">
        <v>139</v>
      </c>
      <c r="L311" s="2">
        <f t="shared" si="4"/>
        <v>836000000</v>
      </c>
    </row>
    <row r="312" spans="1:12" x14ac:dyDescent="0.3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154</v>
      </c>
      <c r="L312" s="2">
        <f t="shared" si="4"/>
        <v>554982000</v>
      </c>
    </row>
    <row r="313" spans="1:12" x14ac:dyDescent="0.3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154</v>
      </c>
      <c r="L313" s="2">
        <f t="shared" si="4"/>
        <v>733385000</v>
      </c>
    </row>
    <row r="314" spans="1:12" x14ac:dyDescent="0.3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154</v>
      </c>
      <c r="L314" s="2">
        <f t="shared" si="4"/>
        <v>793705000</v>
      </c>
    </row>
    <row r="315" spans="1:12" x14ac:dyDescent="0.3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154</v>
      </c>
      <c r="L315" s="2">
        <f t="shared" si="4"/>
        <v>75606000</v>
      </c>
    </row>
    <row r="316" spans="1:12" x14ac:dyDescent="0.3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12</v>
      </c>
      <c r="K316" t="s">
        <v>156</v>
      </c>
      <c r="L316" s="2">
        <f t="shared" si="4"/>
        <v>1740000000</v>
      </c>
    </row>
    <row r="317" spans="1:12" x14ac:dyDescent="0.3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12</v>
      </c>
      <c r="K317" t="s">
        <v>156</v>
      </c>
      <c r="L317" s="2">
        <f t="shared" si="4"/>
        <v>1995000000</v>
      </c>
    </row>
    <row r="318" spans="1:12" x14ac:dyDescent="0.3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12</v>
      </c>
      <c r="K318" t="s">
        <v>156</v>
      </c>
      <c r="L318" s="2">
        <f t="shared" si="4"/>
        <v>2043000000</v>
      </c>
    </row>
    <row r="319" spans="1:12" x14ac:dyDescent="0.3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12</v>
      </c>
      <c r="K319" t="s">
        <v>156</v>
      </c>
      <c r="L319" s="2">
        <f t="shared" si="4"/>
        <v>1627000000</v>
      </c>
    </row>
    <row r="320" spans="1:12" x14ac:dyDescent="0.3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41</v>
      </c>
      <c r="K320" t="s">
        <v>42</v>
      </c>
      <c r="L320" s="2">
        <f t="shared" si="4"/>
        <v>1142000000</v>
      </c>
    </row>
    <row r="321" spans="1:12" x14ac:dyDescent="0.3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41</v>
      </c>
      <c r="K321" t="s">
        <v>42</v>
      </c>
      <c r="L321" s="2">
        <f t="shared" si="4"/>
        <v>1152000000</v>
      </c>
    </row>
    <row r="322" spans="1:12" x14ac:dyDescent="0.3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41</v>
      </c>
      <c r="K322" t="s">
        <v>42</v>
      </c>
      <c r="L322" s="2">
        <f t="shared" si="4"/>
        <v>1163000000</v>
      </c>
    </row>
    <row r="323" spans="1:12" x14ac:dyDescent="0.3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41</v>
      </c>
      <c r="K323" t="s">
        <v>42</v>
      </c>
      <c r="L323" s="2">
        <f t="shared" ref="L323:L386" si="5">E323-F323-G323-H323-I323</f>
        <v>1297000000</v>
      </c>
    </row>
    <row r="324" spans="1:12" x14ac:dyDescent="0.3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24</v>
      </c>
      <c r="K324" t="s">
        <v>80</v>
      </c>
      <c r="L324" s="2">
        <f t="shared" si="5"/>
        <v>136000000</v>
      </c>
    </row>
    <row r="325" spans="1:12" x14ac:dyDescent="0.3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24</v>
      </c>
      <c r="K325" t="s">
        <v>80</v>
      </c>
      <c r="L325" s="2">
        <f t="shared" si="5"/>
        <v>277000000</v>
      </c>
    </row>
    <row r="326" spans="1:12" x14ac:dyDescent="0.3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24</v>
      </c>
      <c r="K326" t="s">
        <v>80</v>
      </c>
      <c r="L326" s="2">
        <f t="shared" si="5"/>
        <v>464000000</v>
      </c>
    </row>
    <row r="327" spans="1:12" x14ac:dyDescent="0.3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24</v>
      </c>
      <c r="K327" t="s">
        <v>80</v>
      </c>
      <c r="L327" s="2">
        <f t="shared" si="5"/>
        <v>705000000</v>
      </c>
    </row>
    <row r="328" spans="1:12" x14ac:dyDescent="0.3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41</v>
      </c>
      <c r="K328" t="s">
        <v>42</v>
      </c>
      <c r="L328" s="2">
        <f t="shared" si="5"/>
        <v>1290000000</v>
      </c>
    </row>
    <row r="329" spans="1:12" x14ac:dyDescent="0.3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41</v>
      </c>
      <c r="K329" t="s">
        <v>42</v>
      </c>
      <c r="L329" s="2">
        <f t="shared" si="5"/>
        <v>1010000000</v>
      </c>
    </row>
    <row r="330" spans="1:12" x14ac:dyDescent="0.3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41</v>
      </c>
      <c r="K330" t="s">
        <v>42</v>
      </c>
      <c r="L330" s="2">
        <f t="shared" si="5"/>
        <v>935000000</v>
      </c>
    </row>
    <row r="331" spans="1:12" x14ac:dyDescent="0.3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41</v>
      </c>
      <c r="K331" t="s">
        <v>42</v>
      </c>
      <c r="L331" s="2">
        <f t="shared" si="5"/>
        <v>933000000</v>
      </c>
    </row>
    <row r="332" spans="1:12" x14ac:dyDescent="0.3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46</v>
      </c>
      <c r="K332" t="s">
        <v>99</v>
      </c>
      <c r="L332" s="2">
        <f t="shared" si="5"/>
        <v>6156000000</v>
      </c>
    </row>
    <row r="333" spans="1:12" x14ac:dyDescent="0.3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46</v>
      </c>
      <c r="K333" t="s">
        <v>99</v>
      </c>
      <c r="L333" s="2">
        <f t="shared" si="5"/>
        <v>7129000000</v>
      </c>
    </row>
    <row r="334" spans="1:12" x14ac:dyDescent="0.3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46</v>
      </c>
      <c r="K334" t="s">
        <v>99</v>
      </c>
      <c r="L334" s="2">
        <f t="shared" si="5"/>
        <v>7060000000</v>
      </c>
    </row>
    <row r="335" spans="1:12" x14ac:dyDescent="0.3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46</v>
      </c>
      <c r="K335" t="s">
        <v>99</v>
      </c>
      <c r="L335" s="2">
        <f t="shared" si="5"/>
        <v>6415000000</v>
      </c>
    </row>
    <row r="336" spans="1:12" x14ac:dyDescent="0.3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82</v>
      </c>
      <c r="K336" t="s">
        <v>83</v>
      </c>
      <c r="L336" s="2">
        <f t="shared" si="5"/>
        <v>292974000</v>
      </c>
    </row>
    <row r="337" spans="1:12" x14ac:dyDescent="0.3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82</v>
      </c>
      <c r="K337" t="s">
        <v>83</v>
      </c>
      <c r="L337" s="2">
        <f t="shared" si="5"/>
        <v>547294000</v>
      </c>
    </row>
    <row r="338" spans="1:12" x14ac:dyDescent="0.3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82</v>
      </c>
      <c r="K338" t="s">
        <v>83</v>
      </c>
      <c r="L338" s="2">
        <f t="shared" si="5"/>
        <v>885769000</v>
      </c>
    </row>
    <row r="339" spans="1:12" x14ac:dyDescent="0.3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82</v>
      </c>
      <c r="K339" t="s">
        <v>83</v>
      </c>
      <c r="L339" s="2">
        <f t="shared" si="5"/>
        <v>41692000</v>
      </c>
    </row>
    <row r="340" spans="1:12" x14ac:dyDescent="0.3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12</v>
      </c>
      <c r="K340" t="s">
        <v>163</v>
      </c>
      <c r="L340" s="2">
        <f t="shared" si="5"/>
        <v>876000000</v>
      </c>
    </row>
    <row r="341" spans="1:12" x14ac:dyDescent="0.3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12</v>
      </c>
      <c r="K341" t="s">
        <v>163</v>
      </c>
      <c r="L341" s="2">
        <f t="shared" si="5"/>
        <v>916000000</v>
      </c>
    </row>
    <row r="342" spans="1:12" x14ac:dyDescent="0.3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12</v>
      </c>
      <c r="K342" t="s">
        <v>163</v>
      </c>
      <c r="L342" s="2">
        <f t="shared" si="5"/>
        <v>1008000000</v>
      </c>
    </row>
    <row r="343" spans="1:12" x14ac:dyDescent="0.3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12</v>
      </c>
      <c r="K343" t="s">
        <v>163</v>
      </c>
      <c r="L343" s="2">
        <f t="shared" si="5"/>
        <v>979000000</v>
      </c>
    </row>
    <row r="344" spans="1:12" x14ac:dyDescent="0.3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2">
        <f t="shared" si="5"/>
        <v>327007000</v>
      </c>
    </row>
    <row r="345" spans="1:12" x14ac:dyDescent="0.3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2">
        <f t="shared" si="5"/>
        <v>306486000</v>
      </c>
    </row>
    <row r="346" spans="1:12" x14ac:dyDescent="0.3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2">
        <f t="shared" si="5"/>
        <v>236671000</v>
      </c>
    </row>
    <row r="347" spans="1:12" x14ac:dyDescent="0.3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2">
        <f t="shared" si="5"/>
        <v>324080000</v>
      </c>
    </row>
    <row r="348" spans="1:12" x14ac:dyDescent="0.3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35</v>
      </c>
      <c r="K348" t="s">
        <v>167</v>
      </c>
      <c r="L348" s="2">
        <f t="shared" si="5"/>
        <v>3104000000</v>
      </c>
    </row>
    <row r="349" spans="1:12" x14ac:dyDescent="0.3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35</v>
      </c>
      <c r="K349" t="s">
        <v>167</v>
      </c>
      <c r="L349" s="2">
        <f t="shared" si="5"/>
        <v>3283000000</v>
      </c>
    </row>
    <row r="350" spans="1:12" x14ac:dyDescent="0.3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35</v>
      </c>
      <c r="K350" t="s">
        <v>167</v>
      </c>
      <c r="L350" s="2">
        <f t="shared" si="5"/>
        <v>3689000000</v>
      </c>
    </row>
    <row r="351" spans="1:12" x14ac:dyDescent="0.3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35</v>
      </c>
      <c r="K351" t="s">
        <v>167</v>
      </c>
      <c r="L351" s="2">
        <f t="shared" si="5"/>
        <v>3750000000</v>
      </c>
    </row>
    <row r="352" spans="1:12" x14ac:dyDescent="0.3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35</v>
      </c>
      <c r="K352" t="s">
        <v>169</v>
      </c>
      <c r="L352" s="2">
        <f t="shared" si="5"/>
        <v>-1156000</v>
      </c>
    </row>
    <row r="353" spans="1:12" x14ac:dyDescent="0.3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2">
        <f t="shared" si="5"/>
        <v>-2761000</v>
      </c>
    </row>
    <row r="354" spans="1:12" x14ac:dyDescent="0.3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35</v>
      </c>
      <c r="K354" t="s">
        <v>169</v>
      </c>
      <c r="L354" s="2">
        <f t="shared" si="5"/>
        <v>-11305000</v>
      </c>
    </row>
    <row r="355" spans="1:12" x14ac:dyDescent="0.3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35</v>
      </c>
      <c r="K355" t="s">
        <v>169</v>
      </c>
      <c r="L355" s="2">
        <f t="shared" si="5"/>
        <v>-10688000</v>
      </c>
    </row>
    <row r="356" spans="1:12" x14ac:dyDescent="0.3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35</v>
      </c>
      <c r="K356" t="s">
        <v>123</v>
      </c>
      <c r="L356" s="2">
        <f t="shared" si="5"/>
        <v>1131000000</v>
      </c>
    </row>
    <row r="357" spans="1:12" x14ac:dyDescent="0.3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35</v>
      </c>
      <c r="K357" t="s">
        <v>123</v>
      </c>
      <c r="L357" s="2">
        <f t="shared" si="5"/>
        <v>1322000000</v>
      </c>
    </row>
    <row r="358" spans="1:12" x14ac:dyDescent="0.3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35</v>
      </c>
      <c r="K358" t="s">
        <v>123</v>
      </c>
      <c r="L358" s="2">
        <f t="shared" si="5"/>
        <v>1156000000</v>
      </c>
    </row>
    <row r="359" spans="1:12" x14ac:dyDescent="0.3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35</v>
      </c>
      <c r="K359" t="s">
        <v>123</v>
      </c>
      <c r="L359" s="2">
        <f t="shared" si="5"/>
        <v>991000000</v>
      </c>
    </row>
    <row r="360" spans="1:12" x14ac:dyDescent="0.3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21</v>
      </c>
      <c r="K360" t="s">
        <v>56</v>
      </c>
      <c r="L360" s="2">
        <f t="shared" si="5"/>
        <v>-110710000</v>
      </c>
    </row>
    <row r="361" spans="1:12" x14ac:dyDescent="0.3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21</v>
      </c>
      <c r="K361" t="s">
        <v>56</v>
      </c>
      <c r="L361" s="2">
        <f t="shared" si="5"/>
        <v>-286074000</v>
      </c>
    </row>
    <row r="362" spans="1:12" x14ac:dyDescent="0.3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21</v>
      </c>
      <c r="K362" t="s">
        <v>56</v>
      </c>
      <c r="L362" s="2">
        <f t="shared" si="5"/>
        <v>-145633000</v>
      </c>
    </row>
    <row r="363" spans="1:12" x14ac:dyDescent="0.3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21</v>
      </c>
      <c r="K363" t="s">
        <v>56</v>
      </c>
      <c r="L363" s="2">
        <f t="shared" si="5"/>
        <v>114923000</v>
      </c>
    </row>
    <row r="364" spans="1:12" x14ac:dyDescent="0.3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2">
        <f t="shared" si="5"/>
        <v>11301000000</v>
      </c>
    </row>
    <row r="365" spans="1:12" x14ac:dyDescent="0.3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2">
        <f t="shared" si="5"/>
        <v>9763000000</v>
      </c>
    </row>
    <row r="366" spans="1:12" x14ac:dyDescent="0.3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2">
        <f t="shared" si="5"/>
        <v>11254000000</v>
      </c>
    </row>
    <row r="367" spans="1:12" x14ac:dyDescent="0.3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2">
        <f t="shared" si="5"/>
        <v>12928000000</v>
      </c>
    </row>
    <row r="368" spans="1:12" x14ac:dyDescent="0.3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21</v>
      </c>
      <c r="K368" t="s">
        <v>175</v>
      </c>
      <c r="L368" s="2">
        <f t="shared" si="5"/>
        <v>456180000</v>
      </c>
    </row>
    <row r="369" spans="1:12" x14ac:dyDescent="0.3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21</v>
      </c>
      <c r="K369" t="s">
        <v>175</v>
      </c>
      <c r="L369" s="2">
        <f t="shared" si="5"/>
        <v>305330000</v>
      </c>
    </row>
    <row r="370" spans="1:12" x14ac:dyDescent="0.3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12</v>
      </c>
      <c r="K370" t="s">
        <v>177</v>
      </c>
      <c r="L370" s="2">
        <f t="shared" si="5"/>
        <v>3473000000</v>
      </c>
    </row>
    <row r="371" spans="1:12" x14ac:dyDescent="0.3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12</v>
      </c>
      <c r="K371" t="s">
        <v>177</v>
      </c>
      <c r="L371" s="2">
        <f t="shared" si="5"/>
        <v>3613000000</v>
      </c>
    </row>
    <row r="372" spans="1:12" x14ac:dyDescent="0.3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12</v>
      </c>
      <c r="K372" t="s">
        <v>177</v>
      </c>
      <c r="L372" s="2">
        <f t="shared" si="5"/>
        <v>3584000000</v>
      </c>
    </row>
    <row r="373" spans="1:12" x14ac:dyDescent="0.3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12</v>
      </c>
      <c r="K373" t="s">
        <v>177</v>
      </c>
      <c r="L373" s="2">
        <f t="shared" si="5"/>
        <v>3389000000</v>
      </c>
    </row>
    <row r="374" spans="1:12" x14ac:dyDescent="0.3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12</v>
      </c>
      <c r="K374" t="s">
        <v>179</v>
      </c>
      <c r="L374" s="2">
        <f t="shared" si="5"/>
        <v>565978000</v>
      </c>
    </row>
    <row r="375" spans="1:12" x14ac:dyDescent="0.3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12</v>
      </c>
      <c r="K375" t="s">
        <v>179</v>
      </c>
      <c r="L375" s="2">
        <f t="shared" si="5"/>
        <v>602720000</v>
      </c>
    </row>
    <row r="376" spans="1:12" x14ac:dyDescent="0.3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12</v>
      </c>
      <c r="K376" t="s">
        <v>179</v>
      </c>
      <c r="L376" s="2">
        <f t="shared" si="5"/>
        <v>696407000</v>
      </c>
    </row>
    <row r="377" spans="1:12" x14ac:dyDescent="0.3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12</v>
      </c>
      <c r="K377" t="s">
        <v>179</v>
      </c>
      <c r="L377" s="2">
        <f t="shared" si="5"/>
        <v>781748000</v>
      </c>
    </row>
    <row r="378" spans="1:12" x14ac:dyDescent="0.3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181</v>
      </c>
      <c r="K378" t="s">
        <v>182</v>
      </c>
      <c r="L378" s="2">
        <f t="shared" si="5"/>
        <v>2713000000</v>
      </c>
    </row>
    <row r="379" spans="1:12" x14ac:dyDescent="0.3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181</v>
      </c>
      <c r="K379" t="s">
        <v>182</v>
      </c>
      <c r="L379" s="2">
        <f t="shared" si="5"/>
        <v>2545000000</v>
      </c>
    </row>
    <row r="380" spans="1:12" x14ac:dyDescent="0.3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181</v>
      </c>
      <c r="K380" t="s">
        <v>182</v>
      </c>
      <c r="L380" s="2">
        <f t="shared" si="5"/>
        <v>2410000000</v>
      </c>
    </row>
    <row r="381" spans="1:12" x14ac:dyDescent="0.3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181</v>
      </c>
      <c r="K381" t="s">
        <v>182</v>
      </c>
      <c r="L381" s="2">
        <f t="shared" si="5"/>
        <v>2605000000</v>
      </c>
    </row>
    <row r="382" spans="1:12" x14ac:dyDescent="0.3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21</v>
      </c>
      <c r="K382" t="s">
        <v>175</v>
      </c>
      <c r="L382" s="2">
        <f t="shared" si="5"/>
        <v>1361496000</v>
      </c>
    </row>
    <row r="383" spans="1:12" x14ac:dyDescent="0.3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21</v>
      </c>
      <c r="K383" t="s">
        <v>175</v>
      </c>
      <c r="L383" s="2">
        <f t="shared" si="5"/>
        <v>1677900000</v>
      </c>
    </row>
    <row r="384" spans="1:12" x14ac:dyDescent="0.3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21</v>
      </c>
      <c r="K384" t="s">
        <v>175</v>
      </c>
      <c r="L384" s="2">
        <f t="shared" si="5"/>
        <v>1884900000</v>
      </c>
    </row>
    <row r="385" spans="1:12" x14ac:dyDescent="0.3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21</v>
      </c>
      <c r="K385" t="s">
        <v>175</v>
      </c>
      <c r="L385" s="2">
        <f t="shared" si="5"/>
        <v>2142000000</v>
      </c>
    </row>
    <row r="386" spans="1:12" x14ac:dyDescent="0.3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2">
        <f t="shared" si="5"/>
        <v>380717000</v>
      </c>
    </row>
    <row r="387" spans="1:12" x14ac:dyDescent="0.3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2">
        <f t="shared" ref="L387:L450" si="6">E387-F387-G387-H387-I387</f>
        <v>329056000</v>
      </c>
    </row>
    <row r="388" spans="1:12" x14ac:dyDescent="0.3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2">
        <f t="shared" si="6"/>
        <v>517633000</v>
      </c>
    </row>
    <row r="389" spans="1:12" x14ac:dyDescent="0.3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2">
        <f t="shared" si="6"/>
        <v>720280000</v>
      </c>
    </row>
    <row r="390" spans="1:12" x14ac:dyDescent="0.3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35</v>
      </c>
      <c r="K390" t="s">
        <v>186</v>
      </c>
      <c r="L390" s="2">
        <f t="shared" si="6"/>
        <v>23783000000</v>
      </c>
    </row>
    <row r="391" spans="1:12" x14ac:dyDescent="0.3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35</v>
      </c>
      <c r="K391" t="s">
        <v>186</v>
      </c>
      <c r="L391" s="2">
        <f t="shared" si="6"/>
        <v>25367000000</v>
      </c>
    </row>
    <row r="392" spans="1:12" x14ac:dyDescent="0.3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35</v>
      </c>
      <c r="K392" t="s">
        <v>186</v>
      </c>
      <c r="L392" s="2">
        <f t="shared" si="6"/>
        <v>26528000000</v>
      </c>
    </row>
    <row r="393" spans="1:12" x14ac:dyDescent="0.3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35</v>
      </c>
      <c r="K393" t="s">
        <v>186</v>
      </c>
      <c r="L393" s="2">
        <f t="shared" si="6"/>
        <v>28857000000</v>
      </c>
    </row>
    <row r="394" spans="1:12" x14ac:dyDescent="0.3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82</v>
      </c>
      <c r="K394" t="s">
        <v>143</v>
      </c>
      <c r="L394" s="2">
        <f t="shared" si="6"/>
        <v>36741000000</v>
      </c>
    </row>
    <row r="395" spans="1:12" x14ac:dyDescent="0.3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82</v>
      </c>
      <c r="K395" t="s">
        <v>143</v>
      </c>
      <c r="L395" s="2">
        <f t="shared" si="6"/>
        <v>29074000000</v>
      </c>
    </row>
    <row r="396" spans="1:12" x14ac:dyDescent="0.3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82</v>
      </c>
      <c r="K396" t="s">
        <v>143</v>
      </c>
      <c r="L396" s="2">
        <f t="shared" si="6"/>
        <v>21711000000</v>
      </c>
    </row>
    <row r="397" spans="1:12" x14ac:dyDescent="0.3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82</v>
      </c>
      <c r="K397" t="s">
        <v>143</v>
      </c>
      <c r="L397" s="2">
        <f t="shared" si="6"/>
        <v>-370000000</v>
      </c>
    </row>
    <row r="398" spans="1:12" x14ac:dyDescent="0.3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82</v>
      </c>
      <c r="K398" t="s">
        <v>83</v>
      </c>
      <c r="L398" s="2">
        <f t="shared" si="6"/>
        <v>762960000</v>
      </c>
    </row>
    <row r="399" spans="1:12" x14ac:dyDescent="0.3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82</v>
      </c>
      <c r="K399" t="s">
        <v>83</v>
      </c>
      <c r="L399" s="2">
        <f t="shared" si="6"/>
        <v>916013000</v>
      </c>
    </row>
    <row r="400" spans="1:12" x14ac:dyDescent="0.3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82</v>
      </c>
      <c r="K400" t="s">
        <v>83</v>
      </c>
      <c r="L400" s="2">
        <f t="shared" si="6"/>
        <v>930800000</v>
      </c>
    </row>
    <row r="401" spans="1:12" x14ac:dyDescent="0.3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82</v>
      </c>
      <c r="K401" t="s">
        <v>83</v>
      </c>
      <c r="L401" s="2">
        <f t="shared" si="6"/>
        <v>-199373000</v>
      </c>
    </row>
    <row r="402" spans="1:12" x14ac:dyDescent="0.3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41</v>
      </c>
      <c r="K402" t="s">
        <v>44</v>
      </c>
      <c r="L402" s="2">
        <f t="shared" si="6"/>
        <v>2858000000</v>
      </c>
    </row>
    <row r="403" spans="1:12" x14ac:dyDescent="0.3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41</v>
      </c>
      <c r="K403" t="s">
        <v>44</v>
      </c>
      <c r="L403" s="2">
        <f t="shared" si="6"/>
        <v>3316000000</v>
      </c>
    </row>
    <row r="404" spans="1:12" x14ac:dyDescent="0.3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41</v>
      </c>
      <c r="K404" t="s">
        <v>44</v>
      </c>
      <c r="L404" s="2">
        <f t="shared" si="6"/>
        <v>2721000000</v>
      </c>
    </row>
    <row r="405" spans="1:12" x14ac:dyDescent="0.3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41</v>
      </c>
      <c r="K405" t="s">
        <v>44</v>
      </c>
      <c r="L405" s="2">
        <f t="shared" si="6"/>
        <v>3536000000</v>
      </c>
    </row>
    <row r="406" spans="1:12" x14ac:dyDescent="0.3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12</v>
      </c>
      <c r="K406" t="s">
        <v>13</v>
      </c>
      <c r="L406" s="2">
        <f t="shared" si="6"/>
        <v>3802000000</v>
      </c>
    </row>
    <row r="407" spans="1:12" x14ac:dyDescent="0.3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12</v>
      </c>
      <c r="K407" t="s">
        <v>13</v>
      </c>
      <c r="L407" s="2">
        <f t="shared" si="6"/>
        <v>2922000000</v>
      </c>
    </row>
    <row r="408" spans="1:12" x14ac:dyDescent="0.3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12</v>
      </c>
      <c r="K408" t="s">
        <v>13</v>
      </c>
      <c r="L408" s="2">
        <f t="shared" si="6"/>
        <v>7837000000</v>
      </c>
    </row>
    <row r="409" spans="1:12" x14ac:dyDescent="0.3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12</v>
      </c>
      <c r="K409" t="s">
        <v>13</v>
      </c>
      <c r="L409" s="2">
        <f t="shared" si="6"/>
        <v>6952000000</v>
      </c>
    </row>
    <row r="410" spans="1:12" x14ac:dyDescent="0.3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58</v>
      </c>
      <c r="K410" t="s">
        <v>192</v>
      </c>
      <c r="L410" s="2">
        <f t="shared" si="6"/>
        <v>2755000000</v>
      </c>
    </row>
    <row r="411" spans="1:12" x14ac:dyDescent="0.3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58</v>
      </c>
      <c r="K411" t="s">
        <v>192</v>
      </c>
      <c r="L411" s="2">
        <f t="shared" si="6"/>
        <v>3889000000</v>
      </c>
    </row>
    <row r="412" spans="1:12" x14ac:dyDescent="0.3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58</v>
      </c>
      <c r="K412" t="s">
        <v>192</v>
      </c>
      <c r="L412" s="2">
        <f t="shared" si="6"/>
        <v>3046000000</v>
      </c>
    </row>
    <row r="413" spans="1:12" x14ac:dyDescent="0.3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58</v>
      </c>
      <c r="K413" t="s">
        <v>192</v>
      </c>
      <c r="L413" s="2">
        <f t="shared" si="6"/>
        <v>3479000000</v>
      </c>
    </row>
    <row r="414" spans="1:12" x14ac:dyDescent="0.3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12</v>
      </c>
      <c r="K414" t="s">
        <v>126</v>
      </c>
      <c r="L414" s="2">
        <f t="shared" si="6"/>
        <v>6224700000</v>
      </c>
    </row>
    <row r="415" spans="1:12" x14ac:dyDescent="0.3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12</v>
      </c>
      <c r="K415" t="s">
        <v>126</v>
      </c>
      <c r="L415" s="2">
        <f t="shared" si="6"/>
        <v>5461400000</v>
      </c>
    </row>
    <row r="416" spans="1:12" x14ac:dyDescent="0.3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12</v>
      </c>
      <c r="K416" t="s">
        <v>126</v>
      </c>
      <c r="L416" s="2">
        <f t="shared" si="6"/>
        <v>3460100000</v>
      </c>
    </row>
    <row r="417" spans="1:12" x14ac:dyDescent="0.3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12</v>
      </c>
      <c r="K417" t="s">
        <v>126</v>
      </c>
      <c r="L417" s="2">
        <f t="shared" si="6"/>
        <v>2987700000</v>
      </c>
    </row>
    <row r="418" spans="1:12" x14ac:dyDescent="0.3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46</v>
      </c>
      <c r="K418" t="s">
        <v>99</v>
      </c>
      <c r="L418" s="2">
        <f t="shared" si="6"/>
        <v>4239000000</v>
      </c>
    </row>
    <row r="419" spans="1:12" x14ac:dyDescent="0.3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46</v>
      </c>
      <c r="K419" t="s">
        <v>99</v>
      </c>
      <c r="L419" s="2">
        <f t="shared" si="6"/>
        <v>4392000000</v>
      </c>
    </row>
    <row r="420" spans="1:12" x14ac:dyDescent="0.3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46</v>
      </c>
      <c r="K420" t="s">
        <v>99</v>
      </c>
      <c r="L420" s="2">
        <f t="shared" si="6"/>
        <v>4214000000</v>
      </c>
    </row>
    <row r="421" spans="1:12" x14ac:dyDescent="0.3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46</v>
      </c>
      <c r="K421" t="s">
        <v>99</v>
      </c>
      <c r="L421" s="2">
        <f t="shared" si="6"/>
        <v>4252000000</v>
      </c>
    </row>
    <row r="422" spans="1:12" x14ac:dyDescent="0.3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196</v>
      </c>
      <c r="L422" s="2">
        <f t="shared" si="6"/>
        <v>1655276000</v>
      </c>
    </row>
    <row r="423" spans="1:12" x14ac:dyDescent="0.3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196</v>
      </c>
      <c r="L423" s="2">
        <f t="shared" si="6"/>
        <v>1736185000</v>
      </c>
    </row>
    <row r="424" spans="1:12" x14ac:dyDescent="0.3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196</v>
      </c>
      <c r="L424" s="2">
        <f t="shared" si="6"/>
        <v>1769093000</v>
      </c>
    </row>
    <row r="425" spans="1:12" x14ac:dyDescent="0.3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196</v>
      </c>
      <c r="L425" s="2">
        <f t="shared" si="6"/>
        <v>1940294000</v>
      </c>
    </row>
    <row r="426" spans="1:12" x14ac:dyDescent="0.3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24</v>
      </c>
      <c r="K426" t="s">
        <v>198</v>
      </c>
      <c r="L426" s="2">
        <f t="shared" si="6"/>
        <v>1201000000</v>
      </c>
    </row>
    <row r="427" spans="1:12" x14ac:dyDescent="0.3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24</v>
      </c>
      <c r="K427" t="s">
        <v>198</v>
      </c>
      <c r="L427" s="2">
        <f t="shared" si="6"/>
        <v>1001000000</v>
      </c>
    </row>
    <row r="428" spans="1:12" x14ac:dyDescent="0.3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24</v>
      </c>
      <c r="K428" t="s">
        <v>198</v>
      </c>
      <c r="L428" s="2">
        <f t="shared" si="6"/>
        <v>983000000</v>
      </c>
    </row>
    <row r="429" spans="1:12" x14ac:dyDescent="0.3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24</v>
      </c>
      <c r="K429" t="s">
        <v>198</v>
      </c>
      <c r="L429" s="2">
        <f t="shared" si="6"/>
        <v>1399000000</v>
      </c>
    </row>
    <row r="430" spans="1:12" x14ac:dyDescent="0.3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200</v>
      </c>
      <c r="L430" s="2">
        <f t="shared" si="6"/>
        <v>755900000</v>
      </c>
    </row>
    <row r="431" spans="1:12" x14ac:dyDescent="0.3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200</v>
      </c>
      <c r="L431" s="2">
        <f t="shared" si="6"/>
        <v>929400000</v>
      </c>
    </row>
    <row r="432" spans="1:12" x14ac:dyDescent="0.3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200</v>
      </c>
      <c r="L432" s="2">
        <f t="shared" si="6"/>
        <v>1285300000</v>
      </c>
    </row>
    <row r="433" spans="1:12" x14ac:dyDescent="0.3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200</v>
      </c>
      <c r="L433" s="2">
        <f t="shared" si="6"/>
        <v>1554500000</v>
      </c>
    </row>
    <row r="434" spans="1:12" x14ac:dyDescent="0.3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12</v>
      </c>
      <c r="K434" t="s">
        <v>163</v>
      </c>
      <c r="L434" s="2">
        <f t="shared" si="6"/>
        <v>3095200000</v>
      </c>
    </row>
    <row r="435" spans="1:12" x14ac:dyDescent="0.3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12</v>
      </c>
      <c r="K435" t="s">
        <v>163</v>
      </c>
      <c r="L435" s="2">
        <f t="shared" si="6"/>
        <v>3120500000</v>
      </c>
    </row>
    <row r="436" spans="1:12" x14ac:dyDescent="0.3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12</v>
      </c>
      <c r="K436" t="s">
        <v>163</v>
      </c>
      <c r="L436" s="2">
        <f t="shared" si="6"/>
        <v>3346600000</v>
      </c>
    </row>
    <row r="437" spans="1:12" x14ac:dyDescent="0.3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12</v>
      </c>
      <c r="K437" t="s">
        <v>163</v>
      </c>
      <c r="L437" s="2">
        <f t="shared" si="6"/>
        <v>3469100000</v>
      </c>
    </row>
    <row r="438" spans="1:12" x14ac:dyDescent="0.3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203</v>
      </c>
      <c r="L438" s="2">
        <f t="shared" si="6"/>
        <v>9450000000</v>
      </c>
    </row>
    <row r="439" spans="1:12" x14ac:dyDescent="0.3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203</v>
      </c>
      <c r="L439" s="2">
        <f t="shared" si="6"/>
        <v>11540000000</v>
      </c>
    </row>
    <row r="440" spans="1:12" x14ac:dyDescent="0.3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203</v>
      </c>
      <c r="L440" s="2">
        <f t="shared" si="6"/>
        <v>13224000000</v>
      </c>
    </row>
    <row r="441" spans="1:12" x14ac:dyDescent="0.3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203</v>
      </c>
      <c r="L441" s="2">
        <f t="shared" si="6"/>
        <v>14358000000</v>
      </c>
    </row>
    <row r="442" spans="1:12" x14ac:dyDescent="0.3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147</v>
      </c>
      <c r="L442" s="2">
        <f t="shared" si="6"/>
        <v>1972000000</v>
      </c>
    </row>
    <row r="443" spans="1:12" x14ac:dyDescent="0.3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147</v>
      </c>
      <c r="L443" s="2">
        <f t="shared" si="6"/>
        <v>2120000000</v>
      </c>
    </row>
    <row r="444" spans="1:12" x14ac:dyDescent="0.3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147</v>
      </c>
      <c r="L444" s="2">
        <f t="shared" si="6"/>
        <v>2052000000</v>
      </c>
    </row>
    <row r="445" spans="1:12" x14ac:dyDescent="0.3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147</v>
      </c>
      <c r="L445" s="2">
        <f t="shared" si="6"/>
        <v>2053000000</v>
      </c>
    </row>
    <row r="446" spans="1:12" x14ac:dyDescent="0.3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147</v>
      </c>
      <c r="L446" s="2">
        <f t="shared" si="6"/>
        <v>1972000000</v>
      </c>
    </row>
    <row r="447" spans="1:12" x14ac:dyDescent="0.3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147</v>
      </c>
      <c r="L447" s="2">
        <f t="shared" si="6"/>
        <v>2120000000</v>
      </c>
    </row>
    <row r="448" spans="1:12" x14ac:dyDescent="0.3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147</v>
      </c>
      <c r="L448" s="2">
        <f t="shared" si="6"/>
        <v>2052000000</v>
      </c>
    </row>
    <row r="449" spans="1:12" x14ac:dyDescent="0.3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147</v>
      </c>
      <c r="L449" s="2">
        <f t="shared" si="6"/>
        <v>2053000000</v>
      </c>
    </row>
    <row r="450" spans="1:12" x14ac:dyDescent="0.3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120</v>
      </c>
      <c r="L450" s="2">
        <f t="shared" si="6"/>
        <v>1764000000</v>
      </c>
    </row>
    <row r="451" spans="1:12" x14ac:dyDescent="0.3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120</v>
      </c>
      <c r="L451" s="2">
        <f t="shared" ref="L451:L514" si="7">E451-F451-G451-H451-I451</f>
        <v>1898000000</v>
      </c>
    </row>
    <row r="452" spans="1:12" x14ac:dyDescent="0.3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120</v>
      </c>
      <c r="L452" s="2">
        <f t="shared" si="7"/>
        <v>1900000000</v>
      </c>
    </row>
    <row r="453" spans="1:12" x14ac:dyDescent="0.3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120</v>
      </c>
      <c r="L453" s="2">
        <f t="shared" si="7"/>
        <v>2275000000</v>
      </c>
    </row>
    <row r="454" spans="1:12" x14ac:dyDescent="0.3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51</v>
      </c>
      <c r="K454" t="s">
        <v>74</v>
      </c>
      <c r="L454" s="2">
        <f t="shared" si="7"/>
        <v>366078000</v>
      </c>
    </row>
    <row r="455" spans="1:12" x14ac:dyDescent="0.3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51</v>
      </c>
      <c r="K455" t="s">
        <v>74</v>
      </c>
      <c r="L455" s="2">
        <f t="shared" si="7"/>
        <v>381812000</v>
      </c>
    </row>
    <row r="456" spans="1:12" x14ac:dyDescent="0.3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51</v>
      </c>
      <c r="K456" t="s">
        <v>74</v>
      </c>
      <c r="L456" s="2">
        <f t="shared" si="7"/>
        <v>385136000</v>
      </c>
    </row>
    <row r="457" spans="1:12" x14ac:dyDescent="0.3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51</v>
      </c>
      <c r="K457" t="s">
        <v>74</v>
      </c>
      <c r="L457" s="2">
        <f t="shared" si="7"/>
        <v>401911000</v>
      </c>
    </row>
    <row r="458" spans="1:12" x14ac:dyDescent="0.3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196</v>
      </c>
      <c r="L458" s="2">
        <f t="shared" si="7"/>
        <v>920100000</v>
      </c>
    </row>
    <row r="459" spans="1:12" x14ac:dyDescent="0.3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196</v>
      </c>
      <c r="L459" s="2">
        <f t="shared" si="7"/>
        <v>970300000</v>
      </c>
    </row>
    <row r="460" spans="1:12" x14ac:dyDescent="0.3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196</v>
      </c>
      <c r="L460" s="2">
        <f t="shared" si="7"/>
        <v>1040200000</v>
      </c>
    </row>
    <row r="461" spans="1:12" x14ac:dyDescent="0.3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196</v>
      </c>
      <c r="L461" s="2">
        <f t="shared" si="7"/>
        <v>1049700000</v>
      </c>
    </row>
    <row r="462" spans="1:12" x14ac:dyDescent="0.3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12</v>
      </c>
      <c r="K462" t="s">
        <v>210</v>
      </c>
      <c r="L462" s="2">
        <f t="shared" si="7"/>
        <v>461500000</v>
      </c>
    </row>
    <row r="463" spans="1:12" x14ac:dyDescent="0.3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12</v>
      </c>
      <c r="K463" t="s">
        <v>210</v>
      </c>
      <c r="L463" s="2">
        <f t="shared" si="7"/>
        <v>440000000</v>
      </c>
    </row>
    <row r="464" spans="1:12" x14ac:dyDescent="0.3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12</v>
      </c>
      <c r="K464" t="s">
        <v>210</v>
      </c>
      <c r="L464" s="2">
        <f t="shared" si="7"/>
        <v>426300000</v>
      </c>
    </row>
    <row r="465" spans="1:12" x14ac:dyDescent="0.3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12</v>
      </c>
      <c r="K465" t="s">
        <v>210</v>
      </c>
      <c r="L465" s="2">
        <f t="shared" si="7"/>
        <v>369300000</v>
      </c>
    </row>
    <row r="466" spans="1:12" x14ac:dyDescent="0.3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12</v>
      </c>
      <c r="K466" t="s">
        <v>156</v>
      </c>
      <c r="L466" s="2">
        <f t="shared" si="7"/>
        <v>1161670000</v>
      </c>
    </row>
    <row r="467" spans="1:12" x14ac:dyDescent="0.3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12</v>
      </c>
      <c r="K467" t="s">
        <v>156</v>
      </c>
      <c r="L467" s="2">
        <f t="shared" si="7"/>
        <v>1215484000</v>
      </c>
    </row>
    <row r="468" spans="1:12" x14ac:dyDescent="0.3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12</v>
      </c>
      <c r="K468" t="s">
        <v>156</v>
      </c>
      <c r="L468" s="2">
        <f t="shared" si="7"/>
        <v>920762000</v>
      </c>
    </row>
    <row r="469" spans="1:12" x14ac:dyDescent="0.3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12</v>
      </c>
      <c r="K469" t="s">
        <v>156</v>
      </c>
      <c r="L469" s="2">
        <f t="shared" si="7"/>
        <v>714446000</v>
      </c>
    </row>
    <row r="470" spans="1:12" x14ac:dyDescent="0.3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35</v>
      </c>
      <c r="K470" t="s">
        <v>213</v>
      </c>
      <c r="L470" s="2">
        <f t="shared" si="7"/>
        <v>1046000000</v>
      </c>
    </row>
    <row r="471" spans="1:12" x14ac:dyDescent="0.3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35</v>
      </c>
      <c r="K471" t="s">
        <v>213</v>
      </c>
      <c r="L471" s="2">
        <f t="shared" si="7"/>
        <v>1180000000</v>
      </c>
    </row>
    <row r="472" spans="1:12" x14ac:dyDescent="0.3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35</v>
      </c>
      <c r="K472" t="s">
        <v>213</v>
      </c>
      <c r="L472" s="2">
        <f t="shared" si="7"/>
        <v>1298000000</v>
      </c>
    </row>
    <row r="473" spans="1:12" x14ac:dyDescent="0.3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35</v>
      </c>
      <c r="K473" t="s">
        <v>213</v>
      </c>
      <c r="L473" s="2">
        <f t="shared" si="7"/>
        <v>1433000000</v>
      </c>
    </row>
    <row r="474" spans="1:12" x14ac:dyDescent="0.3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154</v>
      </c>
      <c r="L474" s="2">
        <f t="shared" si="7"/>
        <v>400900000</v>
      </c>
    </row>
    <row r="475" spans="1:12" x14ac:dyDescent="0.3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154</v>
      </c>
      <c r="L475" s="2">
        <f t="shared" si="7"/>
        <v>325300000</v>
      </c>
    </row>
    <row r="476" spans="1:12" x14ac:dyDescent="0.3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154</v>
      </c>
      <c r="L476" s="2">
        <f t="shared" si="7"/>
        <v>429700000</v>
      </c>
    </row>
    <row r="477" spans="1:12" x14ac:dyDescent="0.3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154</v>
      </c>
      <c r="L477" s="2">
        <f t="shared" si="7"/>
        <v>628000000</v>
      </c>
    </row>
    <row r="478" spans="1:12" x14ac:dyDescent="0.3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41</v>
      </c>
      <c r="K478" t="s">
        <v>44</v>
      </c>
      <c r="L478" s="2">
        <f t="shared" si="7"/>
        <v>3567000000</v>
      </c>
    </row>
    <row r="479" spans="1:12" x14ac:dyDescent="0.3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41</v>
      </c>
      <c r="K479" t="s">
        <v>44</v>
      </c>
      <c r="L479" s="2">
        <f t="shared" si="7"/>
        <v>5269000000</v>
      </c>
    </row>
    <row r="480" spans="1:12" x14ac:dyDescent="0.3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41</v>
      </c>
      <c r="K480" t="s">
        <v>44</v>
      </c>
      <c r="L480" s="2">
        <f t="shared" si="7"/>
        <v>5323000000</v>
      </c>
    </row>
    <row r="481" spans="1:12" x14ac:dyDescent="0.3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41</v>
      </c>
      <c r="K481" t="s">
        <v>44</v>
      </c>
      <c r="L481" s="2">
        <f t="shared" si="7"/>
        <v>5452000000</v>
      </c>
    </row>
    <row r="482" spans="1:12" x14ac:dyDescent="0.3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24</v>
      </c>
      <c r="K482" t="s">
        <v>198</v>
      </c>
      <c r="L482" s="2">
        <f t="shared" si="7"/>
        <v>1370883000</v>
      </c>
    </row>
    <row r="483" spans="1:12" x14ac:dyDescent="0.3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24</v>
      </c>
      <c r="K483" t="s">
        <v>198</v>
      </c>
      <c r="L483" s="2">
        <f t="shared" si="7"/>
        <v>1520428000</v>
      </c>
    </row>
    <row r="484" spans="1:12" x14ac:dyDescent="0.3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24</v>
      </c>
      <c r="K484" t="s">
        <v>198</v>
      </c>
      <c r="L484" s="2">
        <f t="shared" si="7"/>
        <v>1806360000</v>
      </c>
    </row>
    <row r="485" spans="1:12" x14ac:dyDescent="0.3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24</v>
      </c>
      <c r="K485" t="s">
        <v>198</v>
      </c>
      <c r="L485" s="2">
        <f t="shared" si="7"/>
        <v>1371844000</v>
      </c>
    </row>
    <row r="486" spans="1:12" x14ac:dyDescent="0.3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82</v>
      </c>
      <c r="K486" t="s">
        <v>83</v>
      </c>
      <c r="L486" s="2">
        <f t="shared" si="7"/>
        <v>2606000000</v>
      </c>
    </row>
    <row r="487" spans="1:12" x14ac:dyDescent="0.3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82</v>
      </c>
      <c r="K487" t="s">
        <v>83</v>
      </c>
      <c r="L487" s="2">
        <f t="shared" si="7"/>
        <v>6697000000</v>
      </c>
    </row>
    <row r="488" spans="1:12" x14ac:dyDescent="0.3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82</v>
      </c>
      <c r="K488" t="s">
        <v>83</v>
      </c>
      <c r="L488" s="2">
        <f t="shared" si="7"/>
        <v>171000000</v>
      </c>
    </row>
    <row r="489" spans="1:12" x14ac:dyDescent="0.3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82</v>
      </c>
      <c r="K489" t="s">
        <v>83</v>
      </c>
      <c r="L489" s="2">
        <f t="shared" si="7"/>
        <v>2347000000</v>
      </c>
    </row>
    <row r="490" spans="1:12" x14ac:dyDescent="0.3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2">
        <f t="shared" si="7"/>
        <v>148000000</v>
      </c>
    </row>
    <row r="491" spans="1:12" x14ac:dyDescent="0.3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2">
        <f t="shared" si="7"/>
        <v>32000000</v>
      </c>
    </row>
    <row r="492" spans="1:12" x14ac:dyDescent="0.3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2">
        <f t="shared" si="7"/>
        <v>948000000</v>
      </c>
    </row>
    <row r="493" spans="1:12" x14ac:dyDescent="0.3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2">
        <f t="shared" si="7"/>
        <v>898000000</v>
      </c>
    </row>
    <row r="494" spans="1:12" x14ac:dyDescent="0.3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2">
        <f t="shared" si="7"/>
        <v>2454000000</v>
      </c>
    </row>
    <row r="495" spans="1:12" x14ac:dyDescent="0.3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2">
        <f t="shared" si="7"/>
        <v>2476000000</v>
      </c>
    </row>
    <row r="496" spans="1:12" x14ac:dyDescent="0.3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2">
        <f t="shared" si="7"/>
        <v>2197000000</v>
      </c>
    </row>
    <row r="497" spans="1:12" x14ac:dyDescent="0.3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2">
        <f t="shared" si="7"/>
        <v>2325000000</v>
      </c>
    </row>
    <row r="498" spans="1:12" x14ac:dyDescent="0.3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58</v>
      </c>
      <c r="K498" t="s">
        <v>59</v>
      </c>
      <c r="L498" s="2">
        <f t="shared" si="7"/>
        <v>1435000000</v>
      </c>
    </row>
    <row r="499" spans="1:12" x14ac:dyDescent="0.3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58</v>
      </c>
      <c r="K499" t="s">
        <v>59</v>
      </c>
      <c r="L499" s="2">
        <f t="shared" si="7"/>
        <v>1731900000</v>
      </c>
    </row>
    <row r="500" spans="1:12" x14ac:dyDescent="0.3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58</v>
      </c>
      <c r="K500" t="s">
        <v>59</v>
      </c>
      <c r="L500" s="2">
        <f t="shared" si="7"/>
        <v>2023800000</v>
      </c>
    </row>
    <row r="501" spans="1:12" x14ac:dyDescent="0.3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58</v>
      </c>
      <c r="K501" t="s">
        <v>59</v>
      </c>
      <c r="L501" s="2">
        <f t="shared" si="7"/>
        <v>1976100000</v>
      </c>
    </row>
    <row r="502" spans="1:12" x14ac:dyDescent="0.3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41</v>
      </c>
      <c r="K502" t="s">
        <v>44</v>
      </c>
      <c r="L502" s="2">
        <f t="shared" si="7"/>
        <v>2244000000</v>
      </c>
    </row>
    <row r="503" spans="1:12" x14ac:dyDescent="0.3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41</v>
      </c>
      <c r="K503" t="s">
        <v>44</v>
      </c>
      <c r="L503" s="2">
        <f t="shared" si="7"/>
        <v>2164000000</v>
      </c>
    </row>
    <row r="504" spans="1:12" x14ac:dyDescent="0.3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41</v>
      </c>
      <c r="K504" t="s">
        <v>44</v>
      </c>
      <c r="L504" s="2">
        <f t="shared" si="7"/>
        <v>2427000000</v>
      </c>
    </row>
    <row r="505" spans="1:12" x14ac:dyDescent="0.3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41</v>
      </c>
      <c r="K505" t="s">
        <v>44</v>
      </c>
      <c r="L505" s="2">
        <f t="shared" si="7"/>
        <v>2471000000</v>
      </c>
    </row>
    <row r="506" spans="1:12" x14ac:dyDescent="0.3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12</v>
      </c>
      <c r="K506" t="s">
        <v>210</v>
      </c>
      <c r="L506" s="2">
        <f t="shared" si="7"/>
        <v>480000000</v>
      </c>
    </row>
    <row r="507" spans="1:12" x14ac:dyDescent="0.3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12</v>
      </c>
      <c r="K507" t="s">
        <v>210</v>
      </c>
      <c r="L507" s="2">
        <f t="shared" si="7"/>
        <v>611200000</v>
      </c>
    </row>
    <row r="508" spans="1:12" x14ac:dyDescent="0.3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12</v>
      </c>
      <c r="K508" t="s">
        <v>210</v>
      </c>
      <c r="L508" s="2">
        <f t="shared" si="7"/>
        <v>638200000</v>
      </c>
    </row>
    <row r="509" spans="1:12" x14ac:dyDescent="0.3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12</v>
      </c>
      <c r="K509" t="s">
        <v>210</v>
      </c>
      <c r="L509" s="2">
        <f t="shared" si="7"/>
        <v>693900000</v>
      </c>
    </row>
    <row r="510" spans="1:12" x14ac:dyDescent="0.3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41</v>
      </c>
      <c r="K510" t="s">
        <v>44</v>
      </c>
      <c r="L510" s="2">
        <f t="shared" si="7"/>
        <v>2257000000</v>
      </c>
    </row>
    <row r="511" spans="1:12" x14ac:dyDescent="0.3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41</v>
      </c>
      <c r="K511" t="s">
        <v>44</v>
      </c>
      <c r="L511" s="2">
        <f t="shared" si="7"/>
        <v>2286000000</v>
      </c>
    </row>
    <row r="512" spans="1:12" x14ac:dyDescent="0.3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41</v>
      </c>
      <c r="K512" t="s">
        <v>44</v>
      </c>
      <c r="L512" s="2">
        <f t="shared" si="7"/>
        <v>2629000000</v>
      </c>
    </row>
    <row r="513" spans="1:12" x14ac:dyDescent="0.3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41</v>
      </c>
      <c r="K513" t="s">
        <v>44</v>
      </c>
      <c r="L513" s="2">
        <f t="shared" si="7"/>
        <v>2013000000</v>
      </c>
    </row>
    <row r="514" spans="1:12" x14ac:dyDescent="0.3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35</v>
      </c>
      <c r="K514" t="s">
        <v>169</v>
      </c>
      <c r="L514" s="2">
        <f t="shared" si="7"/>
        <v>1558800000</v>
      </c>
    </row>
    <row r="515" spans="1:12" x14ac:dyDescent="0.3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35</v>
      </c>
      <c r="K515" t="s">
        <v>169</v>
      </c>
      <c r="L515" s="2">
        <f t="shared" ref="L515:L578" si="8">E515-F515-G515-H515-I515</f>
        <v>1824700000</v>
      </c>
    </row>
    <row r="516" spans="1:12" x14ac:dyDescent="0.3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35</v>
      </c>
      <c r="K516" t="s">
        <v>169</v>
      </c>
      <c r="L516" s="2">
        <f t="shared" si="8"/>
        <v>1606300000</v>
      </c>
    </row>
    <row r="517" spans="1:12" x14ac:dyDescent="0.3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35</v>
      </c>
      <c r="K517" t="s">
        <v>169</v>
      </c>
      <c r="L517" s="2">
        <f t="shared" si="8"/>
        <v>1743400000</v>
      </c>
    </row>
    <row r="518" spans="1:12" x14ac:dyDescent="0.3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58</v>
      </c>
      <c r="K518" t="s">
        <v>192</v>
      </c>
      <c r="L518" s="2">
        <f t="shared" si="8"/>
        <v>920000000</v>
      </c>
    </row>
    <row r="519" spans="1:12" x14ac:dyDescent="0.3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58</v>
      </c>
      <c r="K519" t="s">
        <v>192</v>
      </c>
      <c r="L519" s="2">
        <f t="shared" si="8"/>
        <v>1938000000</v>
      </c>
    </row>
    <row r="520" spans="1:12" x14ac:dyDescent="0.3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58</v>
      </c>
      <c r="K520" t="s">
        <v>192</v>
      </c>
      <c r="L520" s="2">
        <f t="shared" si="8"/>
        <v>1239000000</v>
      </c>
    </row>
    <row r="521" spans="1:12" x14ac:dyDescent="0.3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58</v>
      </c>
      <c r="K521" t="s">
        <v>192</v>
      </c>
      <c r="L521" s="2">
        <f t="shared" si="8"/>
        <v>1567000000</v>
      </c>
    </row>
    <row r="522" spans="1:12" x14ac:dyDescent="0.3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12</v>
      </c>
      <c r="K522" t="s">
        <v>163</v>
      </c>
      <c r="L522" s="2">
        <f t="shared" si="8"/>
        <v>3942000000</v>
      </c>
    </row>
    <row r="523" spans="1:12" x14ac:dyDescent="0.3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12</v>
      </c>
      <c r="K523" t="s">
        <v>163</v>
      </c>
      <c r="L523" s="2">
        <f t="shared" si="8"/>
        <v>3387000000</v>
      </c>
    </row>
    <row r="524" spans="1:12" x14ac:dyDescent="0.3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12</v>
      </c>
      <c r="K524" t="s">
        <v>163</v>
      </c>
      <c r="L524" s="2">
        <f t="shared" si="8"/>
        <v>2943000000</v>
      </c>
    </row>
    <row r="525" spans="1:12" x14ac:dyDescent="0.3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12</v>
      </c>
      <c r="K525" t="s">
        <v>163</v>
      </c>
      <c r="L525" s="2">
        <f t="shared" si="8"/>
        <v>2504000000</v>
      </c>
    </row>
    <row r="526" spans="1:12" x14ac:dyDescent="0.3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82</v>
      </c>
      <c r="K526" t="s">
        <v>83</v>
      </c>
      <c r="L526" s="2">
        <f t="shared" si="8"/>
        <v>2951071000</v>
      </c>
    </row>
    <row r="527" spans="1:12" x14ac:dyDescent="0.3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82</v>
      </c>
      <c r="K527" t="s">
        <v>83</v>
      </c>
      <c r="L527" s="2">
        <f t="shared" si="8"/>
        <v>4198153000</v>
      </c>
    </row>
    <row r="528" spans="1:12" x14ac:dyDescent="0.3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82</v>
      </c>
      <c r="K528" t="s">
        <v>83</v>
      </c>
      <c r="L528" s="2">
        <f t="shared" si="8"/>
        <v>6218276000</v>
      </c>
    </row>
    <row r="529" spans="1:12" x14ac:dyDescent="0.3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82</v>
      </c>
      <c r="K529" t="s">
        <v>83</v>
      </c>
      <c r="L529" s="2">
        <f t="shared" si="8"/>
        <v>91707000</v>
      </c>
    </row>
    <row r="530" spans="1:12" x14ac:dyDescent="0.3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51</v>
      </c>
      <c r="K530" t="s">
        <v>52</v>
      </c>
      <c r="L530" s="2">
        <f t="shared" si="8"/>
        <v>411579000</v>
      </c>
    </row>
    <row r="531" spans="1:12" x14ac:dyDescent="0.3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51</v>
      </c>
      <c r="K531" t="s">
        <v>52</v>
      </c>
      <c r="L531" s="2">
        <f t="shared" si="8"/>
        <v>466950000</v>
      </c>
    </row>
    <row r="532" spans="1:12" x14ac:dyDescent="0.3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51</v>
      </c>
      <c r="K532" t="s">
        <v>52</v>
      </c>
      <c r="L532" s="2">
        <f t="shared" si="8"/>
        <v>511772000</v>
      </c>
    </row>
    <row r="533" spans="1:12" x14ac:dyDescent="0.3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51</v>
      </c>
      <c r="K533" t="s">
        <v>52</v>
      </c>
      <c r="L533" s="2">
        <f t="shared" si="8"/>
        <v>609065000</v>
      </c>
    </row>
    <row r="534" spans="1:12" x14ac:dyDescent="0.3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51</v>
      </c>
      <c r="K534" t="s">
        <v>52</v>
      </c>
      <c r="L534" s="2">
        <f t="shared" si="8"/>
        <v>514093000</v>
      </c>
    </row>
    <row r="535" spans="1:12" x14ac:dyDescent="0.3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51</v>
      </c>
      <c r="K535" t="s">
        <v>52</v>
      </c>
      <c r="L535" s="2">
        <f t="shared" si="8"/>
        <v>512322000</v>
      </c>
    </row>
    <row r="536" spans="1:12" x14ac:dyDescent="0.3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51</v>
      </c>
      <c r="K536" t="s">
        <v>52</v>
      </c>
      <c r="L536" s="2">
        <f t="shared" si="8"/>
        <v>921375000</v>
      </c>
    </row>
    <row r="537" spans="1:12" x14ac:dyDescent="0.3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51</v>
      </c>
      <c r="K537" t="s">
        <v>52</v>
      </c>
      <c r="L537" s="2">
        <f t="shared" si="8"/>
        <v>1008820000</v>
      </c>
    </row>
    <row r="538" spans="1:12" x14ac:dyDescent="0.3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82</v>
      </c>
      <c r="K538" t="s">
        <v>83</v>
      </c>
      <c r="L538" s="2">
        <f t="shared" si="8"/>
        <v>650635000</v>
      </c>
    </row>
    <row r="539" spans="1:12" x14ac:dyDescent="0.3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82</v>
      </c>
      <c r="K539" t="s">
        <v>83</v>
      </c>
      <c r="L539" s="2">
        <f t="shared" si="8"/>
        <v>1027362000</v>
      </c>
    </row>
    <row r="540" spans="1:12" x14ac:dyDescent="0.3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82</v>
      </c>
      <c r="K540" t="s">
        <v>83</v>
      </c>
      <c r="L540" s="2">
        <f t="shared" si="8"/>
        <v>361816000</v>
      </c>
    </row>
    <row r="541" spans="1:12" x14ac:dyDescent="0.3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82</v>
      </c>
      <c r="K541" t="s">
        <v>83</v>
      </c>
      <c r="L541" s="2">
        <f t="shared" si="8"/>
        <v>42763000</v>
      </c>
    </row>
    <row r="542" spans="1:12" x14ac:dyDescent="0.3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41</v>
      </c>
      <c r="K542" t="s">
        <v>42</v>
      </c>
      <c r="L542" s="2">
        <f t="shared" si="8"/>
        <v>1118206000</v>
      </c>
    </row>
    <row r="543" spans="1:12" x14ac:dyDescent="0.3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41</v>
      </c>
      <c r="K543" t="s">
        <v>42</v>
      </c>
      <c r="L543" s="2">
        <f t="shared" si="8"/>
        <v>1529435000</v>
      </c>
    </row>
    <row r="544" spans="1:12" x14ac:dyDescent="0.3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41</v>
      </c>
      <c r="K544" t="s">
        <v>42</v>
      </c>
      <c r="L544" s="2">
        <f t="shared" si="8"/>
        <v>1632849000</v>
      </c>
    </row>
    <row r="545" spans="1:12" x14ac:dyDescent="0.3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41</v>
      </c>
      <c r="K545" t="s">
        <v>42</v>
      </c>
      <c r="L545" s="2">
        <f t="shared" si="8"/>
        <v>1764164000</v>
      </c>
    </row>
    <row r="546" spans="1:12" x14ac:dyDescent="0.3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51</v>
      </c>
      <c r="K546" t="s">
        <v>233</v>
      </c>
      <c r="L546" s="2">
        <f t="shared" si="8"/>
        <v>169240000</v>
      </c>
    </row>
    <row r="547" spans="1:12" x14ac:dyDescent="0.3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51</v>
      </c>
      <c r="K547" t="s">
        <v>233</v>
      </c>
      <c r="L547" s="2">
        <f t="shared" si="8"/>
        <v>194150000</v>
      </c>
    </row>
    <row r="548" spans="1:12" x14ac:dyDescent="0.3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51</v>
      </c>
      <c r="K548" t="s">
        <v>233</v>
      </c>
      <c r="L548" s="2">
        <f t="shared" si="8"/>
        <v>256922000</v>
      </c>
    </row>
    <row r="549" spans="1:12" x14ac:dyDescent="0.3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51</v>
      </c>
      <c r="K549" t="s">
        <v>233</v>
      </c>
      <c r="L549" s="2">
        <f t="shared" si="8"/>
        <v>337386000</v>
      </c>
    </row>
    <row r="550" spans="1:12" x14ac:dyDescent="0.3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46</v>
      </c>
      <c r="K550" t="s">
        <v>235</v>
      </c>
      <c r="L550" s="2">
        <f t="shared" si="8"/>
        <v>-27000000</v>
      </c>
    </row>
    <row r="551" spans="1:12" x14ac:dyDescent="0.3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46</v>
      </c>
      <c r="K551" t="s">
        <v>235</v>
      </c>
      <c r="L551" s="2">
        <f t="shared" si="8"/>
        <v>322000000</v>
      </c>
    </row>
    <row r="552" spans="1:12" x14ac:dyDescent="0.3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46</v>
      </c>
      <c r="K552" t="s">
        <v>235</v>
      </c>
      <c r="L552" s="2">
        <f t="shared" si="8"/>
        <v>571000000</v>
      </c>
    </row>
    <row r="553" spans="1:12" x14ac:dyDescent="0.3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46</v>
      </c>
      <c r="K553" t="s">
        <v>235</v>
      </c>
      <c r="L553" s="2">
        <f t="shared" si="8"/>
        <v>294000000</v>
      </c>
    </row>
    <row r="554" spans="1:12" x14ac:dyDescent="0.3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12</v>
      </c>
      <c r="K554" t="s">
        <v>163</v>
      </c>
      <c r="L554" s="2">
        <f t="shared" si="8"/>
        <v>1530000000</v>
      </c>
    </row>
    <row r="555" spans="1:12" x14ac:dyDescent="0.3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12</v>
      </c>
      <c r="K555" t="s">
        <v>163</v>
      </c>
      <c r="L555" s="2">
        <f t="shared" si="8"/>
        <v>2147000000</v>
      </c>
    </row>
    <row r="556" spans="1:12" x14ac:dyDescent="0.3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12</v>
      </c>
      <c r="K556" t="s">
        <v>163</v>
      </c>
      <c r="L556" s="2">
        <f t="shared" si="8"/>
        <v>2449000000</v>
      </c>
    </row>
    <row r="557" spans="1:12" x14ac:dyDescent="0.3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12</v>
      </c>
      <c r="K557" t="s">
        <v>163</v>
      </c>
      <c r="L557" s="2">
        <f t="shared" si="8"/>
        <v>2342000000</v>
      </c>
    </row>
    <row r="558" spans="1:12" x14ac:dyDescent="0.3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41</v>
      </c>
      <c r="K558" t="s">
        <v>44</v>
      </c>
      <c r="L558" s="2">
        <f t="shared" si="8"/>
        <v>1656705000</v>
      </c>
    </row>
    <row r="559" spans="1:12" x14ac:dyDescent="0.3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41</v>
      </c>
      <c r="K559" t="s">
        <v>44</v>
      </c>
      <c r="L559" s="2">
        <f t="shared" si="8"/>
        <v>1652967000</v>
      </c>
    </row>
    <row r="560" spans="1:12" x14ac:dyDescent="0.3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41</v>
      </c>
      <c r="K560" t="s">
        <v>44</v>
      </c>
      <c r="L560" s="2">
        <f t="shared" si="8"/>
        <v>2186641000</v>
      </c>
    </row>
    <row r="561" spans="1:12" x14ac:dyDescent="0.3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41</v>
      </c>
      <c r="K561" t="s">
        <v>44</v>
      </c>
      <c r="L561" s="2">
        <f t="shared" si="8"/>
        <v>1651704000</v>
      </c>
    </row>
    <row r="562" spans="1:12" x14ac:dyDescent="0.3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24</v>
      </c>
      <c r="K562" t="s">
        <v>29</v>
      </c>
      <c r="L562" s="2">
        <f t="shared" si="8"/>
        <v>419900000</v>
      </c>
    </row>
    <row r="563" spans="1:12" x14ac:dyDescent="0.3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24</v>
      </c>
      <c r="K563" t="s">
        <v>29</v>
      </c>
      <c r="L563" s="2">
        <f t="shared" si="8"/>
        <v>456200000</v>
      </c>
    </row>
    <row r="564" spans="1:12" x14ac:dyDescent="0.3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24</v>
      </c>
      <c r="K564" t="s">
        <v>29</v>
      </c>
      <c r="L564" s="2">
        <f t="shared" si="8"/>
        <v>422100000</v>
      </c>
    </row>
    <row r="565" spans="1:12" x14ac:dyDescent="0.3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24</v>
      </c>
      <c r="K565" t="s">
        <v>29</v>
      </c>
      <c r="L565" s="2">
        <f t="shared" si="8"/>
        <v>642700000</v>
      </c>
    </row>
    <row r="566" spans="1:12" x14ac:dyDescent="0.3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41</v>
      </c>
      <c r="K566" t="s">
        <v>42</v>
      </c>
      <c r="L566" s="2">
        <f t="shared" si="8"/>
        <v>3646000000</v>
      </c>
    </row>
    <row r="567" spans="1:12" x14ac:dyDescent="0.3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41</v>
      </c>
      <c r="K567" t="s">
        <v>42</v>
      </c>
      <c r="L567" s="2">
        <f t="shared" si="8"/>
        <v>2390000000</v>
      </c>
    </row>
    <row r="568" spans="1:12" x14ac:dyDescent="0.3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41</v>
      </c>
      <c r="K568" t="s">
        <v>42</v>
      </c>
      <c r="L568" s="2">
        <f t="shared" si="8"/>
        <v>4391000000</v>
      </c>
    </row>
    <row r="569" spans="1:12" x14ac:dyDescent="0.3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41</v>
      </c>
      <c r="K569" t="s">
        <v>42</v>
      </c>
      <c r="L569" s="2">
        <f t="shared" si="8"/>
        <v>3160000000</v>
      </c>
    </row>
    <row r="570" spans="1:12" x14ac:dyDescent="0.3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12</v>
      </c>
      <c r="K570" t="s">
        <v>145</v>
      </c>
      <c r="L570" s="2">
        <f t="shared" si="8"/>
        <v>530798000</v>
      </c>
    </row>
    <row r="571" spans="1:12" x14ac:dyDescent="0.3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12</v>
      </c>
      <c r="K571" t="s">
        <v>145</v>
      </c>
      <c r="L571" s="2">
        <f t="shared" si="8"/>
        <v>552073000</v>
      </c>
    </row>
    <row r="572" spans="1:12" x14ac:dyDescent="0.3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12</v>
      </c>
      <c r="K572" t="s">
        <v>145</v>
      </c>
      <c r="L572" s="2">
        <f t="shared" si="8"/>
        <v>594648000</v>
      </c>
    </row>
    <row r="573" spans="1:12" x14ac:dyDescent="0.3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12</v>
      </c>
      <c r="K573" t="s">
        <v>145</v>
      </c>
      <c r="L573" s="2">
        <f t="shared" si="8"/>
        <v>721484000</v>
      </c>
    </row>
    <row r="574" spans="1:12" x14ac:dyDescent="0.3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76</v>
      </c>
      <c r="L574" s="2">
        <f t="shared" si="8"/>
        <v>510451000</v>
      </c>
    </row>
    <row r="575" spans="1:12" x14ac:dyDescent="0.3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76</v>
      </c>
      <c r="L575" s="2">
        <f t="shared" si="8"/>
        <v>587775000</v>
      </c>
    </row>
    <row r="576" spans="1:12" x14ac:dyDescent="0.3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76</v>
      </c>
      <c r="L576" s="2">
        <f t="shared" si="8"/>
        <v>421057000</v>
      </c>
    </row>
    <row r="577" spans="1:12" x14ac:dyDescent="0.3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76</v>
      </c>
      <c r="L577" s="2">
        <f t="shared" si="8"/>
        <v>578997000</v>
      </c>
    </row>
    <row r="578" spans="1:12" x14ac:dyDescent="0.3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51</v>
      </c>
      <c r="K578" t="s">
        <v>74</v>
      </c>
      <c r="L578" s="2">
        <f t="shared" si="8"/>
        <v>162592000</v>
      </c>
    </row>
    <row r="579" spans="1:12" x14ac:dyDescent="0.3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51</v>
      </c>
      <c r="K579" t="s">
        <v>74</v>
      </c>
      <c r="L579" s="2">
        <f t="shared" ref="L579:L642" si="9">E579-F579-G579-H579-I579</f>
        <v>222101000</v>
      </c>
    </row>
    <row r="580" spans="1:12" x14ac:dyDescent="0.3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51</v>
      </c>
      <c r="K580" t="s">
        <v>74</v>
      </c>
      <c r="L580" s="2">
        <f t="shared" si="9"/>
        <v>288294000</v>
      </c>
    </row>
    <row r="581" spans="1:12" x14ac:dyDescent="0.3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51</v>
      </c>
      <c r="K581" t="s">
        <v>74</v>
      </c>
      <c r="L581" s="2">
        <f t="shared" si="9"/>
        <v>364057000</v>
      </c>
    </row>
    <row r="582" spans="1:12" x14ac:dyDescent="0.3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244</v>
      </c>
      <c r="L582" s="2">
        <f t="shared" si="9"/>
        <v>13017000000</v>
      </c>
    </row>
    <row r="583" spans="1:12" x14ac:dyDescent="0.3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244</v>
      </c>
      <c r="L583" s="2">
        <f t="shared" si="9"/>
        <v>332000000</v>
      </c>
    </row>
    <row r="584" spans="1:12" x14ac:dyDescent="0.3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244</v>
      </c>
      <c r="L584" s="2">
        <f t="shared" si="9"/>
        <v>7647000000</v>
      </c>
    </row>
    <row r="585" spans="1:12" x14ac:dyDescent="0.3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244</v>
      </c>
      <c r="L585" s="2">
        <f t="shared" si="9"/>
        <v>4116000000</v>
      </c>
    </row>
    <row r="586" spans="1:12" x14ac:dyDescent="0.3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12</v>
      </c>
      <c r="K586" t="s">
        <v>63</v>
      </c>
      <c r="L586" s="2">
        <f t="shared" si="9"/>
        <v>712014000</v>
      </c>
    </row>
    <row r="587" spans="1:12" x14ac:dyDescent="0.3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12</v>
      </c>
      <c r="K587" t="s">
        <v>63</v>
      </c>
      <c r="L587" s="2">
        <f t="shared" si="9"/>
        <v>786626000</v>
      </c>
    </row>
    <row r="588" spans="1:12" x14ac:dyDescent="0.3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12</v>
      </c>
      <c r="K588" t="s">
        <v>63</v>
      </c>
      <c r="L588" s="2">
        <f t="shared" si="9"/>
        <v>827344000</v>
      </c>
    </row>
    <row r="589" spans="1:12" x14ac:dyDescent="0.3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12</v>
      </c>
      <c r="K589" t="s">
        <v>63</v>
      </c>
      <c r="L589" s="2">
        <f t="shared" si="9"/>
        <v>795307000</v>
      </c>
    </row>
    <row r="590" spans="1:12" x14ac:dyDescent="0.3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21</v>
      </c>
      <c r="K590" t="s">
        <v>56</v>
      </c>
      <c r="L590" s="2">
        <f t="shared" si="9"/>
        <v>2804000000</v>
      </c>
    </row>
    <row r="591" spans="1:12" x14ac:dyDescent="0.3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21</v>
      </c>
      <c r="K591" t="s">
        <v>56</v>
      </c>
      <c r="L591" s="2">
        <f t="shared" si="9"/>
        <v>4994000000</v>
      </c>
    </row>
    <row r="592" spans="1:12" x14ac:dyDescent="0.3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21</v>
      </c>
      <c r="K592" t="s">
        <v>56</v>
      </c>
      <c r="L592" s="2">
        <f t="shared" si="9"/>
        <v>6225000000</v>
      </c>
    </row>
    <row r="593" spans="1:12" x14ac:dyDescent="0.3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21</v>
      </c>
      <c r="K593" t="s">
        <v>56</v>
      </c>
      <c r="L593" s="2">
        <f t="shared" si="9"/>
        <v>12427000000</v>
      </c>
    </row>
    <row r="594" spans="1:12" x14ac:dyDescent="0.3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12</v>
      </c>
      <c r="K594" t="s">
        <v>63</v>
      </c>
      <c r="L594" s="2">
        <f t="shared" si="9"/>
        <v>161100000</v>
      </c>
    </row>
    <row r="595" spans="1:12" x14ac:dyDescent="0.3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12</v>
      </c>
      <c r="K595" t="s">
        <v>63</v>
      </c>
      <c r="L595" s="2">
        <f t="shared" si="9"/>
        <v>347000000</v>
      </c>
    </row>
    <row r="596" spans="1:12" x14ac:dyDescent="0.3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12</v>
      </c>
      <c r="K596" t="s">
        <v>63</v>
      </c>
      <c r="L596" s="2">
        <f t="shared" si="9"/>
        <v>410500000</v>
      </c>
    </row>
    <row r="597" spans="1:12" x14ac:dyDescent="0.3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12</v>
      </c>
      <c r="K597" t="s">
        <v>63</v>
      </c>
      <c r="L597" s="2">
        <f t="shared" si="9"/>
        <v>512700000</v>
      </c>
    </row>
    <row r="598" spans="1:12" x14ac:dyDescent="0.3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58</v>
      </c>
      <c r="K598" t="s">
        <v>249</v>
      </c>
      <c r="L598" s="2">
        <f t="shared" si="9"/>
        <v>5733000000</v>
      </c>
    </row>
    <row r="599" spans="1:12" x14ac:dyDescent="0.3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58</v>
      </c>
      <c r="K599" t="s">
        <v>249</v>
      </c>
      <c r="L599" s="2">
        <f t="shared" si="9"/>
        <v>5417000000</v>
      </c>
    </row>
    <row r="600" spans="1:12" x14ac:dyDescent="0.3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58</v>
      </c>
      <c r="K600" t="s">
        <v>249</v>
      </c>
      <c r="L600" s="2">
        <f t="shared" si="9"/>
        <v>1216000000</v>
      </c>
    </row>
    <row r="601" spans="1:12" x14ac:dyDescent="0.3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58</v>
      </c>
      <c r="K601" t="s">
        <v>249</v>
      </c>
      <c r="L601" s="2">
        <f t="shared" si="9"/>
        <v>-13343000000</v>
      </c>
    </row>
    <row r="602" spans="1:12" x14ac:dyDescent="0.3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12</v>
      </c>
      <c r="K602" t="s">
        <v>145</v>
      </c>
      <c r="L602" s="2">
        <f t="shared" si="9"/>
        <v>5094000000</v>
      </c>
    </row>
    <row r="603" spans="1:12" x14ac:dyDescent="0.3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12</v>
      </c>
      <c r="K603" t="s">
        <v>145</v>
      </c>
      <c r="L603" s="2">
        <f t="shared" si="9"/>
        <v>3815000000</v>
      </c>
    </row>
    <row r="604" spans="1:12" x14ac:dyDescent="0.3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12</v>
      </c>
      <c r="K604" t="s">
        <v>145</v>
      </c>
      <c r="L604" s="2">
        <f t="shared" si="9"/>
        <v>2143000000</v>
      </c>
    </row>
    <row r="605" spans="1:12" x14ac:dyDescent="0.3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12</v>
      </c>
      <c r="K605" t="s">
        <v>145</v>
      </c>
      <c r="L605" s="2">
        <f t="shared" si="9"/>
        <v>3077000000</v>
      </c>
    </row>
    <row r="606" spans="1:12" x14ac:dyDescent="0.3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41</v>
      </c>
      <c r="K606" t="s">
        <v>44</v>
      </c>
      <c r="L606" s="2">
        <f t="shared" si="9"/>
        <v>2134000000</v>
      </c>
    </row>
    <row r="607" spans="1:12" x14ac:dyDescent="0.3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41</v>
      </c>
      <c r="K607" t="s">
        <v>44</v>
      </c>
      <c r="L607" s="2">
        <f t="shared" si="9"/>
        <v>2377000000</v>
      </c>
    </row>
    <row r="608" spans="1:12" x14ac:dyDescent="0.3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41</v>
      </c>
      <c r="K608" t="s">
        <v>44</v>
      </c>
      <c r="L608" s="2">
        <f t="shared" si="9"/>
        <v>1062000000</v>
      </c>
    </row>
    <row r="609" spans="1:12" x14ac:dyDescent="0.3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41</v>
      </c>
      <c r="K609" t="s">
        <v>44</v>
      </c>
      <c r="L609" s="2">
        <f t="shared" si="9"/>
        <v>2334000000</v>
      </c>
    </row>
    <row r="610" spans="1:12" x14ac:dyDescent="0.3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21</v>
      </c>
      <c r="K610" t="s">
        <v>173</v>
      </c>
      <c r="L610" s="2">
        <f t="shared" si="9"/>
        <v>430818000</v>
      </c>
    </row>
    <row r="611" spans="1:12" x14ac:dyDescent="0.3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21</v>
      </c>
      <c r="K611" t="s">
        <v>173</v>
      </c>
      <c r="L611" s="2">
        <f t="shared" si="9"/>
        <v>493557000</v>
      </c>
    </row>
    <row r="612" spans="1:12" x14ac:dyDescent="0.3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21</v>
      </c>
      <c r="K612" t="s">
        <v>173</v>
      </c>
      <c r="L612" s="2">
        <f t="shared" si="9"/>
        <v>552899000</v>
      </c>
    </row>
    <row r="613" spans="1:12" x14ac:dyDescent="0.3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21</v>
      </c>
      <c r="K613" t="s">
        <v>173</v>
      </c>
      <c r="L613" s="2">
        <f t="shared" si="9"/>
        <v>556428000</v>
      </c>
    </row>
    <row r="614" spans="1:12" x14ac:dyDescent="0.3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21</v>
      </c>
      <c r="K614" t="s">
        <v>56</v>
      </c>
      <c r="L614" s="2">
        <f t="shared" si="9"/>
        <v>1076300000</v>
      </c>
    </row>
    <row r="615" spans="1:12" x14ac:dyDescent="0.3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21</v>
      </c>
      <c r="K615" t="s">
        <v>56</v>
      </c>
      <c r="L615" s="2">
        <f t="shared" si="9"/>
        <v>1062900000</v>
      </c>
    </row>
    <row r="616" spans="1:12" x14ac:dyDescent="0.3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21</v>
      </c>
      <c r="K616" t="s">
        <v>56</v>
      </c>
      <c r="L616" s="2">
        <f t="shared" si="9"/>
        <v>1270600000</v>
      </c>
    </row>
    <row r="617" spans="1:12" x14ac:dyDescent="0.3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21</v>
      </c>
      <c r="K617" t="s">
        <v>56</v>
      </c>
      <c r="L617" s="2">
        <f t="shared" si="9"/>
        <v>1099200000</v>
      </c>
    </row>
    <row r="618" spans="1:12" x14ac:dyDescent="0.3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21</v>
      </c>
      <c r="K618" t="s">
        <v>56</v>
      </c>
      <c r="L618" s="2">
        <f t="shared" si="9"/>
        <v>1048000000</v>
      </c>
    </row>
    <row r="619" spans="1:12" x14ac:dyDescent="0.3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21</v>
      </c>
      <c r="K619" t="s">
        <v>56</v>
      </c>
      <c r="L619" s="2">
        <f t="shared" si="9"/>
        <v>1061000000</v>
      </c>
    </row>
    <row r="620" spans="1:12" x14ac:dyDescent="0.3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21</v>
      </c>
      <c r="K620" t="s">
        <v>56</v>
      </c>
      <c r="L620" s="2">
        <f t="shared" si="9"/>
        <v>1210000000</v>
      </c>
    </row>
    <row r="621" spans="1:12" x14ac:dyDescent="0.3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21</v>
      </c>
      <c r="K621" t="s">
        <v>56</v>
      </c>
      <c r="L621" s="2">
        <f t="shared" si="9"/>
        <v>1311000000</v>
      </c>
    </row>
    <row r="622" spans="1:12" x14ac:dyDescent="0.3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256</v>
      </c>
      <c r="L622" s="2">
        <f t="shared" si="9"/>
        <v>622000000</v>
      </c>
    </row>
    <row r="623" spans="1:12" x14ac:dyDescent="0.3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256</v>
      </c>
      <c r="L623" s="2">
        <f t="shared" si="9"/>
        <v>666000000</v>
      </c>
    </row>
    <row r="624" spans="1:12" x14ac:dyDescent="0.3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256</v>
      </c>
      <c r="L624" s="2">
        <f t="shared" si="9"/>
        <v>809000000</v>
      </c>
    </row>
    <row r="625" spans="1:12" x14ac:dyDescent="0.3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256</v>
      </c>
      <c r="L625" s="2">
        <f t="shared" si="9"/>
        <v>942000000</v>
      </c>
    </row>
    <row r="626" spans="1:12" x14ac:dyDescent="0.3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21</v>
      </c>
      <c r="K626" t="s">
        <v>258</v>
      </c>
      <c r="L626" s="2">
        <f t="shared" si="9"/>
        <v>305330000</v>
      </c>
    </row>
    <row r="627" spans="1:12" x14ac:dyDescent="0.3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21</v>
      </c>
      <c r="K627" t="s">
        <v>258</v>
      </c>
      <c r="L627" s="2">
        <f t="shared" si="9"/>
        <v>266575000</v>
      </c>
    </row>
    <row r="628" spans="1:12" x14ac:dyDescent="0.3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21</v>
      </c>
      <c r="K628" t="s">
        <v>258</v>
      </c>
      <c r="L628" s="2">
        <f t="shared" si="9"/>
        <v>275627000</v>
      </c>
    </row>
    <row r="629" spans="1:12" x14ac:dyDescent="0.3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21</v>
      </c>
      <c r="K629" t="s">
        <v>258</v>
      </c>
      <c r="L629" s="2">
        <f t="shared" si="9"/>
        <v>307125000</v>
      </c>
    </row>
    <row r="630" spans="1:12" x14ac:dyDescent="0.3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12</v>
      </c>
      <c r="K630" t="s">
        <v>260</v>
      </c>
      <c r="L630" s="2">
        <f t="shared" si="9"/>
        <v>1190043000</v>
      </c>
    </row>
    <row r="631" spans="1:12" x14ac:dyDescent="0.3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12</v>
      </c>
      <c r="K631" t="s">
        <v>260</v>
      </c>
      <c r="L631" s="2">
        <f t="shared" si="9"/>
        <v>1216322000</v>
      </c>
    </row>
    <row r="632" spans="1:12" x14ac:dyDescent="0.3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12</v>
      </c>
      <c r="K632" t="s">
        <v>260</v>
      </c>
      <c r="L632" s="2">
        <f t="shared" si="9"/>
        <v>686471000</v>
      </c>
    </row>
    <row r="633" spans="1:12" x14ac:dyDescent="0.3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12</v>
      </c>
      <c r="K633" t="s">
        <v>260</v>
      </c>
      <c r="L633" s="2">
        <f t="shared" si="9"/>
        <v>599243000</v>
      </c>
    </row>
    <row r="634" spans="1:12" x14ac:dyDescent="0.3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12</v>
      </c>
      <c r="K634" t="s">
        <v>156</v>
      </c>
      <c r="L634" s="2">
        <f t="shared" si="9"/>
        <v>721266000</v>
      </c>
    </row>
    <row r="635" spans="1:12" x14ac:dyDescent="0.3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12</v>
      </c>
      <c r="K635" t="s">
        <v>156</v>
      </c>
      <c r="L635" s="2">
        <f t="shared" si="9"/>
        <v>777717000</v>
      </c>
    </row>
    <row r="636" spans="1:12" x14ac:dyDescent="0.3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12</v>
      </c>
      <c r="K636" t="s">
        <v>156</v>
      </c>
      <c r="L636" s="2">
        <f t="shared" si="9"/>
        <v>515707000</v>
      </c>
    </row>
    <row r="637" spans="1:12" x14ac:dyDescent="0.3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12</v>
      </c>
      <c r="K637" t="s">
        <v>156</v>
      </c>
      <c r="L637" s="2">
        <f t="shared" si="9"/>
        <v>266232000</v>
      </c>
    </row>
    <row r="638" spans="1:12" x14ac:dyDescent="0.3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58</v>
      </c>
      <c r="K638" t="s">
        <v>192</v>
      </c>
      <c r="L638" s="2">
        <f t="shared" si="9"/>
        <v>666600000</v>
      </c>
    </row>
    <row r="639" spans="1:12" x14ac:dyDescent="0.3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58</v>
      </c>
      <c r="K639" t="s">
        <v>192</v>
      </c>
      <c r="L639" s="2">
        <f t="shared" si="9"/>
        <v>589200000</v>
      </c>
    </row>
    <row r="640" spans="1:12" x14ac:dyDescent="0.3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58</v>
      </c>
      <c r="K640" t="s">
        <v>192</v>
      </c>
      <c r="L640" s="2">
        <f t="shared" si="9"/>
        <v>494800000</v>
      </c>
    </row>
    <row r="641" spans="1:12" x14ac:dyDescent="0.3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58</v>
      </c>
      <c r="K641" t="s">
        <v>192</v>
      </c>
      <c r="L641" s="2">
        <f t="shared" si="9"/>
        <v>193800000</v>
      </c>
    </row>
    <row r="642" spans="1:12" x14ac:dyDescent="0.3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51</v>
      </c>
      <c r="K642" t="s">
        <v>264</v>
      </c>
      <c r="L642" s="2">
        <f t="shared" si="9"/>
        <v>254161000</v>
      </c>
    </row>
    <row r="643" spans="1:12" x14ac:dyDescent="0.3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51</v>
      </c>
      <c r="K643" t="s">
        <v>264</v>
      </c>
      <c r="L643" s="2">
        <f t="shared" ref="L643:L706" si="10">E643-F643-G643-H643-I643</f>
        <v>271037000</v>
      </c>
    </row>
    <row r="644" spans="1:12" x14ac:dyDescent="0.3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51</v>
      </c>
      <c r="K644" t="s">
        <v>264</v>
      </c>
      <c r="L644" s="2">
        <f t="shared" si="10"/>
        <v>300154000</v>
      </c>
    </row>
    <row r="645" spans="1:12" x14ac:dyDescent="0.3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51</v>
      </c>
      <c r="K645" t="s">
        <v>264</v>
      </c>
      <c r="L645" s="2">
        <f t="shared" si="10"/>
        <v>320995000</v>
      </c>
    </row>
    <row r="646" spans="1:12" x14ac:dyDescent="0.3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21</v>
      </c>
      <c r="K646" t="s">
        <v>33</v>
      </c>
      <c r="L646" s="2">
        <f t="shared" si="10"/>
        <v>439361000</v>
      </c>
    </row>
    <row r="647" spans="1:12" x14ac:dyDescent="0.3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21</v>
      </c>
      <c r="K647" t="s">
        <v>33</v>
      </c>
      <c r="L647" s="2">
        <f t="shared" si="10"/>
        <v>460071000</v>
      </c>
    </row>
    <row r="648" spans="1:12" x14ac:dyDescent="0.3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21</v>
      </c>
      <c r="K648" t="s">
        <v>33</v>
      </c>
      <c r="L648" s="2">
        <f t="shared" si="10"/>
        <v>427145000</v>
      </c>
    </row>
    <row r="649" spans="1:12" x14ac:dyDescent="0.3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21</v>
      </c>
      <c r="K649" t="s">
        <v>33</v>
      </c>
      <c r="L649" s="2">
        <f t="shared" si="10"/>
        <v>533482000</v>
      </c>
    </row>
    <row r="650" spans="1:12" x14ac:dyDescent="0.3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181</v>
      </c>
      <c r="K650" t="s">
        <v>182</v>
      </c>
      <c r="L650" s="2">
        <f t="shared" si="10"/>
        <v>1068905000</v>
      </c>
    </row>
    <row r="651" spans="1:12" x14ac:dyDescent="0.3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181</v>
      </c>
      <c r="K651" t="s">
        <v>182</v>
      </c>
      <c r="L651" s="2">
        <f t="shared" si="10"/>
        <v>976000000</v>
      </c>
    </row>
    <row r="652" spans="1:12" x14ac:dyDescent="0.3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181</v>
      </c>
      <c r="K652" t="s">
        <v>182</v>
      </c>
      <c r="L652" s="2">
        <f t="shared" si="10"/>
        <v>962000000</v>
      </c>
    </row>
    <row r="653" spans="1:12" x14ac:dyDescent="0.3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181</v>
      </c>
      <c r="K653" t="s">
        <v>182</v>
      </c>
      <c r="L653" s="2">
        <f t="shared" si="10"/>
        <v>981000000</v>
      </c>
    </row>
    <row r="654" spans="1:12" x14ac:dyDescent="0.3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12</v>
      </c>
      <c r="K654" t="s">
        <v>90</v>
      </c>
      <c r="L654" s="2">
        <f t="shared" si="10"/>
        <v>3689000000</v>
      </c>
    </row>
    <row r="655" spans="1:12" x14ac:dyDescent="0.3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12</v>
      </c>
      <c r="K655" t="s">
        <v>90</v>
      </c>
      <c r="L655" s="2">
        <f t="shared" si="10"/>
        <v>3889000000</v>
      </c>
    </row>
    <row r="656" spans="1:12" x14ac:dyDescent="0.3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12</v>
      </c>
      <c r="K656" t="s">
        <v>90</v>
      </c>
      <c r="L656" s="2">
        <f t="shared" si="10"/>
        <v>4178000000</v>
      </c>
    </row>
    <row r="657" spans="1:12" x14ac:dyDescent="0.3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90</v>
      </c>
      <c r="L657" s="2">
        <f t="shared" si="10"/>
        <v>4309000000</v>
      </c>
    </row>
    <row r="658" spans="1:12" x14ac:dyDescent="0.3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51</v>
      </c>
      <c r="K658" t="s">
        <v>264</v>
      </c>
      <c r="L658" s="2">
        <f t="shared" si="10"/>
        <v>784982000</v>
      </c>
    </row>
    <row r="659" spans="1:12" x14ac:dyDescent="0.3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51</v>
      </c>
      <c r="K659" t="s">
        <v>264</v>
      </c>
      <c r="L659" s="2">
        <f t="shared" si="10"/>
        <v>844336000</v>
      </c>
    </row>
    <row r="660" spans="1:12" x14ac:dyDescent="0.3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51</v>
      </c>
      <c r="K660" t="s">
        <v>264</v>
      </c>
      <c r="L660" s="2">
        <f t="shared" si="10"/>
        <v>954846000</v>
      </c>
    </row>
    <row r="661" spans="1:12" x14ac:dyDescent="0.3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51</v>
      </c>
      <c r="K661" t="s">
        <v>264</v>
      </c>
      <c r="L661" s="2">
        <f t="shared" si="10"/>
        <v>940578000</v>
      </c>
    </row>
    <row r="662" spans="1:12" x14ac:dyDescent="0.3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24</v>
      </c>
      <c r="K662" t="s">
        <v>65</v>
      </c>
      <c r="L662" s="2">
        <f t="shared" si="10"/>
        <v>4010000000</v>
      </c>
    </row>
    <row r="663" spans="1:12" x14ac:dyDescent="0.3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24</v>
      </c>
      <c r="K663" t="s">
        <v>65</v>
      </c>
      <c r="L663" s="2">
        <f t="shared" si="10"/>
        <v>4524000000</v>
      </c>
    </row>
    <row r="664" spans="1:12" x14ac:dyDescent="0.3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24</v>
      </c>
      <c r="K664" t="s">
        <v>65</v>
      </c>
      <c r="L664" s="2">
        <f t="shared" si="10"/>
        <v>15265000000</v>
      </c>
    </row>
    <row r="665" spans="1:12" x14ac:dyDescent="0.3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24</v>
      </c>
      <c r="K665" t="s">
        <v>65</v>
      </c>
      <c r="L665" s="2">
        <f t="shared" si="10"/>
        <v>22193000000</v>
      </c>
    </row>
    <row r="666" spans="1:12" x14ac:dyDescent="0.3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35</v>
      </c>
      <c r="K666" t="s">
        <v>123</v>
      </c>
      <c r="L666" s="2">
        <f t="shared" si="10"/>
        <v>2871600000</v>
      </c>
    </row>
    <row r="667" spans="1:12" x14ac:dyDescent="0.3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35</v>
      </c>
      <c r="K667" t="s">
        <v>123</v>
      </c>
      <c r="L667" s="2">
        <f t="shared" si="10"/>
        <v>2895500000</v>
      </c>
    </row>
    <row r="668" spans="1:12" x14ac:dyDescent="0.3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35</v>
      </c>
      <c r="K668" t="s">
        <v>123</v>
      </c>
      <c r="L668" s="2">
        <f t="shared" si="10"/>
        <v>2621200000</v>
      </c>
    </row>
    <row r="669" spans="1:12" x14ac:dyDescent="0.3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35</v>
      </c>
      <c r="K669" t="s">
        <v>123</v>
      </c>
      <c r="L669" s="2">
        <f t="shared" si="10"/>
        <v>2710600000</v>
      </c>
    </row>
    <row r="670" spans="1:12" x14ac:dyDescent="0.3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2">
        <f t="shared" si="10"/>
        <v>1457000000</v>
      </c>
    </row>
    <row r="671" spans="1:12" x14ac:dyDescent="0.3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2">
        <f t="shared" si="10"/>
        <v>2002000000</v>
      </c>
    </row>
    <row r="672" spans="1:12" x14ac:dyDescent="0.3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2">
        <f t="shared" si="10"/>
        <v>1322000000</v>
      </c>
    </row>
    <row r="673" spans="1:12" x14ac:dyDescent="0.3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2">
        <f t="shared" si="10"/>
        <v>1468000000</v>
      </c>
    </row>
    <row r="674" spans="1:12" x14ac:dyDescent="0.3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244</v>
      </c>
      <c r="L674" s="2">
        <f t="shared" si="10"/>
        <v>5672000000</v>
      </c>
    </row>
    <row r="675" spans="1:12" x14ac:dyDescent="0.3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244</v>
      </c>
      <c r="L675" s="2">
        <f t="shared" si="10"/>
        <v>1650000000</v>
      </c>
    </row>
    <row r="676" spans="1:12" x14ac:dyDescent="0.3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244</v>
      </c>
      <c r="L676" s="2">
        <f t="shared" si="10"/>
        <v>4897000000</v>
      </c>
    </row>
    <row r="677" spans="1:12" x14ac:dyDescent="0.3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244</v>
      </c>
      <c r="L677" s="2">
        <f t="shared" si="10"/>
        <v>9545000000</v>
      </c>
    </row>
    <row r="678" spans="1:12" x14ac:dyDescent="0.3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78</v>
      </c>
      <c r="L678" s="2">
        <f t="shared" si="10"/>
        <v>1023178000</v>
      </c>
    </row>
    <row r="679" spans="1:12" x14ac:dyDescent="0.3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78</v>
      </c>
      <c r="L679" s="2">
        <f t="shared" si="10"/>
        <v>1057935000</v>
      </c>
    </row>
    <row r="680" spans="1:12" x14ac:dyDescent="0.3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78</v>
      </c>
      <c r="L680" s="2">
        <f t="shared" si="10"/>
        <v>1131418000</v>
      </c>
    </row>
    <row r="681" spans="1:12" x14ac:dyDescent="0.3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78</v>
      </c>
      <c r="L681" s="2">
        <f t="shared" si="10"/>
        <v>1136787000</v>
      </c>
    </row>
    <row r="682" spans="1:12" x14ac:dyDescent="0.3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21</v>
      </c>
      <c r="K682" t="s">
        <v>38</v>
      </c>
      <c r="L682" s="2">
        <f t="shared" si="10"/>
        <v>357213000</v>
      </c>
    </row>
    <row r="683" spans="1:12" x14ac:dyDescent="0.3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21</v>
      </c>
      <c r="K683" t="s">
        <v>38</v>
      </c>
      <c r="L683" s="2">
        <f t="shared" si="10"/>
        <v>405499000</v>
      </c>
    </row>
    <row r="684" spans="1:12" x14ac:dyDescent="0.3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21</v>
      </c>
      <c r="K684" t="s">
        <v>38</v>
      </c>
      <c r="L684" s="2">
        <f t="shared" si="10"/>
        <v>456597000</v>
      </c>
    </row>
    <row r="685" spans="1:12" x14ac:dyDescent="0.3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21</v>
      </c>
      <c r="K685" t="s">
        <v>38</v>
      </c>
      <c r="L685" s="2">
        <f t="shared" si="10"/>
        <v>424944000</v>
      </c>
    </row>
    <row r="686" spans="1:12" x14ac:dyDescent="0.3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256</v>
      </c>
      <c r="L686" s="2">
        <f t="shared" si="10"/>
        <v>6171000000</v>
      </c>
    </row>
    <row r="687" spans="1:12" x14ac:dyDescent="0.3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256</v>
      </c>
      <c r="L687" s="2">
        <f t="shared" si="10"/>
        <v>6293000000</v>
      </c>
    </row>
    <row r="688" spans="1:12" x14ac:dyDescent="0.3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256</v>
      </c>
      <c r="L688" s="2">
        <f t="shared" si="10"/>
        <v>6289000000</v>
      </c>
    </row>
    <row r="689" spans="1:12" x14ac:dyDescent="0.3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256</v>
      </c>
      <c r="L689" s="2">
        <f t="shared" si="10"/>
        <v>5720000000</v>
      </c>
    </row>
    <row r="690" spans="1:12" x14ac:dyDescent="0.3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277</v>
      </c>
      <c r="L690" s="2">
        <f t="shared" si="10"/>
        <v>604160000</v>
      </c>
    </row>
    <row r="691" spans="1:12" x14ac:dyDescent="0.3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277</v>
      </c>
      <c r="L691" s="2">
        <f t="shared" si="10"/>
        <v>574032000</v>
      </c>
    </row>
    <row r="692" spans="1:12" x14ac:dyDescent="0.3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277</v>
      </c>
      <c r="L692" s="2">
        <f t="shared" si="10"/>
        <v>690626000</v>
      </c>
    </row>
    <row r="693" spans="1:12" x14ac:dyDescent="0.3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277</v>
      </c>
      <c r="L693" s="2">
        <f t="shared" si="10"/>
        <v>549581000</v>
      </c>
    </row>
    <row r="694" spans="1:12" x14ac:dyDescent="0.3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279</v>
      </c>
      <c r="L694" s="2">
        <f t="shared" si="10"/>
        <v>1302000000</v>
      </c>
    </row>
    <row r="695" spans="1:12" x14ac:dyDescent="0.3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279</v>
      </c>
      <c r="L695" s="2">
        <f t="shared" si="10"/>
        <v>1417000000</v>
      </c>
    </row>
    <row r="696" spans="1:12" x14ac:dyDescent="0.3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279</v>
      </c>
      <c r="L696" s="2">
        <f t="shared" si="10"/>
        <v>1551000000</v>
      </c>
    </row>
    <row r="697" spans="1:12" x14ac:dyDescent="0.3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279</v>
      </c>
      <c r="L697" s="2">
        <f t="shared" si="10"/>
        <v>1569000000</v>
      </c>
    </row>
    <row r="698" spans="1:12" x14ac:dyDescent="0.3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12</v>
      </c>
      <c r="K698" t="s">
        <v>281</v>
      </c>
      <c r="L698" s="2">
        <f t="shared" si="10"/>
        <v>1131125000</v>
      </c>
    </row>
    <row r="699" spans="1:12" x14ac:dyDescent="0.3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12</v>
      </c>
      <c r="K699" t="s">
        <v>281</v>
      </c>
      <c r="L699" s="2">
        <f t="shared" si="10"/>
        <v>1296854000</v>
      </c>
    </row>
    <row r="700" spans="1:12" x14ac:dyDescent="0.3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12</v>
      </c>
      <c r="K700" t="s">
        <v>281</v>
      </c>
      <c r="L700" s="2">
        <f t="shared" si="10"/>
        <v>1347117000</v>
      </c>
    </row>
    <row r="701" spans="1:12" x14ac:dyDescent="0.3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12</v>
      </c>
      <c r="K701" t="s">
        <v>281</v>
      </c>
      <c r="L701" s="2">
        <f t="shared" si="10"/>
        <v>1300320000</v>
      </c>
    </row>
    <row r="702" spans="1:12" x14ac:dyDescent="0.3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82</v>
      </c>
      <c r="K702" t="s">
        <v>113</v>
      </c>
      <c r="L702" s="2">
        <f t="shared" si="10"/>
        <v>3138000000</v>
      </c>
    </row>
    <row r="703" spans="1:12" x14ac:dyDescent="0.3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82</v>
      </c>
      <c r="K703" t="s">
        <v>113</v>
      </c>
      <c r="L703" s="2">
        <f t="shared" si="10"/>
        <v>5243000000</v>
      </c>
    </row>
    <row r="704" spans="1:12" x14ac:dyDescent="0.3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82</v>
      </c>
      <c r="K704" t="s">
        <v>113</v>
      </c>
      <c r="L704" s="2">
        <f t="shared" si="10"/>
        <v>2320000000</v>
      </c>
    </row>
    <row r="705" spans="1:12" x14ac:dyDescent="0.3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82</v>
      </c>
      <c r="K705" t="s">
        <v>113</v>
      </c>
      <c r="L705" s="2">
        <f t="shared" si="10"/>
        <v>636000000</v>
      </c>
    </row>
    <row r="706" spans="1:12" x14ac:dyDescent="0.3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277</v>
      </c>
      <c r="L706" s="2">
        <f t="shared" si="10"/>
        <v>201251000</v>
      </c>
    </row>
    <row r="707" spans="1:12" x14ac:dyDescent="0.3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277</v>
      </c>
      <c r="L707" s="2">
        <f t="shared" ref="L707:L770" si="11">E707-F707-G707-H707-I707</f>
        <v>329727000</v>
      </c>
    </row>
    <row r="708" spans="1:12" x14ac:dyDescent="0.3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277</v>
      </c>
      <c r="L708" s="2">
        <f t="shared" si="11"/>
        <v>469594000</v>
      </c>
    </row>
    <row r="709" spans="1:12" x14ac:dyDescent="0.3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277</v>
      </c>
      <c r="L709" s="2">
        <f t="shared" si="11"/>
        <v>580027000</v>
      </c>
    </row>
    <row r="710" spans="1:12" x14ac:dyDescent="0.3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2">
        <f t="shared" si="11"/>
        <v>853851000</v>
      </c>
    </row>
    <row r="711" spans="1:12" x14ac:dyDescent="0.3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2">
        <f t="shared" si="11"/>
        <v>806012000</v>
      </c>
    </row>
    <row r="712" spans="1:12" x14ac:dyDescent="0.3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2">
        <f t="shared" si="11"/>
        <v>940692000</v>
      </c>
    </row>
    <row r="713" spans="1:12" x14ac:dyDescent="0.3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2">
        <f t="shared" si="11"/>
        <v>1071178000</v>
      </c>
    </row>
    <row r="714" spans="1:12" x14ac:dyDescent="0.3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46</v>
      </c>
      <c r="K714" t="s">
        <v>104</v>
      </c>
      <c r="L714" s="2">
        <f t="shared" si="11"/>
        <v>891153000</v>
      </c>
    </row>
    <row r="715" spans="1:12" x14ac:dyDescent="0.3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46</v>
      </c>
      <c r="K715" t="s">
        <v>104</v>
      </c>
      <c r="L715" s="2">
        <f t="shared" si="11"/>
        <v>908544000</v>
      </c>
    </row>
    <row r="716" spans="1:12" x14ac:dyDescent="0.3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46</v>
      </c>
      <c r="K716" t="s">
        <v>104</v>
      </c>
      <c r="L716" s="2">
        <f t="shared" si="11"/>
        <v>905853000</v>
      </c>
    </row>
    <row r="717" spans="1:12" x14ac:dyDescent="0.3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46</v>
      </c>
      <c r="K717" t="s">
        <v>104</v>
      </c>
      <c r="L717" s="2">
        <f t="shared" si="11"/>
        <v>995214000</v>
      </c>
    </row>
    <row r="718" spans="1:12" x14ac:dyDescent="0.3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288</v>
      </c>
      <c r="L718" s="2">
        <f t="shared" si="11"/>
        <v>515186000</v>
      </c>
    </row>
    <row r="719" spans="1:12" x14ac:dyDescent="0.3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288</v>
      </c>
      <c r="L719" s="2">
        <f t="shared" si="11"/>
        <v>563954000</v>
      </c>
    </row>
    <row r="720" spans="1:12" x14ac:dyDescent="0.3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288</v>
      </c>
      <c r="L720" s="2">
        <f t="shared" si="11"/>
        <v>595118000</v>
      </c>
    </row>
    <row r="721" spans="1:12" x14ac:dyDescent="0.3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288</v>
      </c>
      <c r="L721" s="2">
        <f t="shared" si="11"/>
        <v>775649000</v>
      </c>
    </row>
    <row r="722" spans="1:12" x14ac:dyDescent="0.3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24</v>
      </c>
      <c r="K722" t="s">
        <v>198</v>
      </c>
      <c r="L722" s="2">
        <f t="shared" si="11"/>
        <v>4816000000</v>
      </c>
    </row>
    <row r="723" spans="1:12" x14ac:dyDescent="0.3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24</v>
      </c>
      <c r="K723" t="s">
        <v>198</v>
      </c>
      <c r="L723" s="2">
        <f t="shared" si="11"/>
        <v>4792000000</v>
      </c>
    </row>
    <row r="724" spans="1:12" x14ac:dyDescent="0.3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24</v>
      </c>
      <c r="K724" t="s">
        <v>198</v>
      </c>
      <c r="L724" s="2">
        <f t="shared" si="11"/>
        <v>5565000000</v>
      </c>
    </row>
    <row r="725" spans="1:12" x14ac:dyDescent="0.3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24</v>
      </c>
      <c r="K725" t="s">
        <v>198</v>
      </c>
      <c r="L725" s="2">
        <f t="shared" si="11"/>
        <v>5965000000</v>
      </c>
    </row>
    <row r="726" spans="1:12" x14ac:dyDescent="0.3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51</v>
      </c>
      <c r="K726" t="s">
        <v>52</v>
      </c>
      <c r="L726" s="2">
        <f t="shared" si="11"/>
        <v>532820000</v>
      </c>
    </row>
    <row r="727" spans="1:12" x14ac:dyDescent="0.3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51</v>
      </c>
      <c r="K727" t="s">
        <v>52</v>
      </c>
      <c r="L727" s="2">
        <f t="shared" si="11"/>
        <v>533613000</v>
      </c>
    </row>
    <row r="728" spans="1:12" x14ac:dyDescent="0.3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51</v>
      </c>
      <c r="K728" t="s">
        <v>52</v>
      </c>
      <c r="L728" s="2">
        <f t="shared" si="11"/>
        <v>845910000</v>
      </c>
    </row>
    <row r="729" spans="1:12" x14ac:dyDescent="0.3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51</v>
      </c>
      <c r="K729" t="s">
        <v>52</v>
      </c>
      <c r="L729" s="2">
        <f t="shared" si="11"/>
        <v>1068846000</v>
      </c>
    </row>
    <row r="730" spans="1:12" x14ac:dyDescent="0.3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51</v>
      </c>
      <c r="K730" t="s">
        <v>52</v>
      </c>
      <c r="L730" s="2">
        <f t="shared" si="11"/>
        <v>1189083000</v>
      </c>
    </row>
    <row r="731" spans="1:12" x14ac:dyDescent="0.3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51</v>
      </c>
      <c r="K731" t="s">
        <v>52</v>
      </c>
      <c r="L731" s="2">
        <f t="shared" si="11"/>
        <v>645135000</v>
      </c>
    </row>
    <row r="732" spans="1:12" x14ac:dyDescent="0.3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51</v>
      </c>
      <c r="K732" t="s">
        <v>52</v>
      </c>
      <c r="L732" s="2">
        <f t="shared" si="11"/>
        <v>616756000</v>
      </c>
    </row>
    <row r="733" spans="1:12" x14ac:dyDescent="0.3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51</v>
      </c>
      <c r="K733" t="s">
        <v>52</v>
      </c>
      <c r="L733" s="2">
        <f t="shared" si="11"/>
        <v>630368000</v>
      </c>
    </row>
    <row r="734" spans="1:12" x14ac:dyDescent="0.3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293</v>
      </c>
      <c r="L734" s="2">
        <f t="shared" si="11"/>
        <v>7766000000</v>
      </c>
    </row>
    <row r="735" spans="1:12" x14ac:dyDescent="0.3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293</v>
      </c>
      <c r="L735" s="2">
        <f t="shared" si="11"/>
        <v>9166000000</v>
      </c>
    </row>
    <row r="736" spans="1:12" x14ac:dyDescent="0.3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293</v>
      </c>
      <c r="L736" s="2">
        <f t="shared" si="11"/>
        <v>10469000000</v>
      </c>
    </row>
    <row r="737" spans="1:12" x14ac:dyDescent="0.3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293</v>
      </c>
      <c r="L737" s="2">
        <f t="shared" si="11"/>
        <v>11774000000</v>
      </c>
    </row>
    <row r="738" spans="1:12" x14ac:dyDescent="0.3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82</v>
      </c>
      <c r="K738" t="s">
        <v>143</v>
      </c>
      <c r="L738" s="2">
        <f t="shared" si="11"/>
        <v>4718000000</v>
      </c>
    </row>
    <row r="739" spans="1:12" x14ac:dyDescent="0.3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82</v>
      </c>
      <c r="K739" t="s">
        <v>143</v>
      </c>
      <c r="L739" s="2">
        <f t="shared" si="11"/>
        <v>4204000000</v>
      </c>
    </row>
    <row r="740" spans="1:12" x14ac:dyDescent="0.3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82</v>
      </c>
      <c r="K740" t="s">
        <v>143</v>
      </c>
      <c r="L740" s="2">
        <f t="shared" si="11"/>
        <v>2897000000</v>
      </c>
    </row>
    <row r="741" spans="1:12" x14ac:dyDescent="0.3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82</v>
      </c>
      <c r="K741" t="s">
        <v>143</v>
      </c>
      <c r="L741" s="2">
        <f t="shared" si="11"/>
        <v>-1345000000</v>
      </c>
    </row>
    <row r="742" spans="1:12" x14ac:dyDescent="0.3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46</v>
      </c>
      <c r="K742" t="s">
        <v>49</v>
      </c>
      <c r="L742" s="2">
        <f t="shared" si="11"/>
        <v>1811000000</v>
      </c>
    </row>
    <row r="743" spans="1:12" x14ac:dyDescent="0.3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46</v>
      </c>
      <c r="K743" t="s">
        <v>49</v>
      </c>
      <c r="L743" s="2">
        <f t="shared" si="11"/>
        <v>3655000000</v>
      </c>
    </row>
    <row r="744" spans="1:12" x14ac:dyDescent="0.3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46</v>
      </c>
      <c r="K744" t="s">
        <v>49</v>
      </c>
      <c r="L744" s="2">
        <f t="shared" si="11"/>
        <v>2052000000</v>
      </c>
    </row>
    <row r="745" spans="1:12" x14ac:dyDescent="0.3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46</v>
      </c>
      <c r="K745" t="s">
        <v>49</v>
      </c>
      <c r="L745" s="2">
        <f t="shared" si="11"/>
        <v>2328000000</v>
      </c>
    </row>
    <row r="746" spans="1:12" x14ac:dyDescent="0.3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297</v>
      </c>
      <c r="L746" s="2">
        <f t="shared" si="11"/>
        <v>1028651000</v>
      </c>
    </row>
    <row r="747" spans="1:12" x14ac:dyDescent="0.3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297</v>
      </c>
      <c r="L747" s="2">
        <f t="shared" si="11"/>
        <v>1153702000</v>
      </c>
    </row>
    <row r="748" spans="1:12" x14ac:dyDescent="0.3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297</v>
      </c>
      <c r="L748" s="2">
        <f t="shared" si="11"/>
        <v>1280983000</v>
      </c>
    </row>
    <row r="749" spans="1:12" x14ac:dyDescent="0.3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297</v>
      </c>
      <c r="L749" s="2">
        <f t="shared" si="11"/>
        <v>1155695000</v>
      </c>
    </row>
    <row r="750" spans="1:12" x14ac:dyDescent="0.3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2">
        <f t="shared" si="11"/>
        <v>190100000</v>
      </c>
    </row>
    <row r="751" spans="1:12" x14ac:dyDescent="0.3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2">
        <f t="shared" si="11"/>
        <v>337000000</v>
      </c>
    </row>
    <row r="752" spans="1:12" x14ac:dyDescent="0.3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2">
        <f t="shared" si="11"/>
        <v>483600000</v>
      </c>
    </row>
    <row r="753" spans="1:12" x14ac:dyDescent="0.3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2">
        <f t="shared" si="11"/>
        <v>559100000</v>
      </c>
    </row>
    <row r="754" spans="1:12" x14ac:dyDescent="0.3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12</v>
      </c>
      <c r="K754" t="s">
        <v>163</v>
      </c>
      <c r="L754" s="2">
        <f t="shared" si="11"/>
        <v>5501000000</v>
      </c>
    </row>
    <row r="755" spans="1:12" x14ac:dyDescent="0.3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12</v>
      </c>
      <c r="K755" t="s">
        <v>163</v>
      </c>
      <c r="L755" s="2">
        <f t="shared" si="11"/>
        <v>5831000000</v>
      </c>
    </row>
    <row r="756" spans="1:12" x14ac:dyDescent="0.3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12</v>
      </c>
      <c r="K756" t="s">
        <v>163</v>
      </c>
      <c r="L756" s="2">
        <f t="shared" si="11"/>
        <v>6828000000</v>
      </c>
    </row>
    <row r="757" spans="1:12" x14ac:dyDescent="0.3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12</v>
      </c>
      <c r="K757" t="s">
        <v>163</v>
      </c>
      <c r="L757" s="2">
        <f t="shared" si="11"/>
        <v>6683000000</v>
      </c>
    </row>
    <row r="758" spans="1:12" x14ac:dyDescent="0.3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2">
        <f t="shared" si="11"/>
        <v>937738000</v>
      </c>
    </row>
    <row r="759" spans="1:12" x14ac:dyDescent="0.3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2">
        <f t="shared" si="11"/>
        <v>1053174000</v>
      </c>
    </row>
    <row r="760" spans="1:12" x14ac:dyDescent="0.3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2">
        <f t="shared" si="11"/>
        <v>711205000</v>
      </c>
    </row>
    <row r="761" spans="1:12" x14ac:dyDescent="0.3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2">
        <f t="shared" si="11"/>
        <v>-19716000</v>
      </c>
    </row>
    <row r="762" spans="1:12" x14ac:dyDescent="0.3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2">
        <f t="shared" si="11"/>
        <v>3817000000</v>
      </c>
    </row>
    <row r="763" spans="1:12" x14ac:dyDescent="0.3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2">
        <f t="shared" si="11"/>
        <v>2702000000</v>
      </c>
    </row>
    <row r="764" spans="1:12" x14ac:dyDescent="0.3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2">
        <f t="shared" si="11"/>
        <v>3144000000</v>
      </c>
    </row>
    <row r="765" spans="1:12" x14ac:dyDescent="0.3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2">
        <f t="shared" si="11"/>
        <v>8143000000</v>
      </c>
    </row>
    <row r="766" spans="1:12" x14ac:dyDescent="0.3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2">
        <f t="shared" si="11"/>
        <v>4432000000</v>
      </c>
    </row>
    <row r="767" spans="1:12" x14ac:dyDescent="0.3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2">
        <f t="shared" si="11"/>
        <v>3983000000</v>
      </c>
    </row>
    <row r="768" spans="1:12" x14ac:dyDescent="0.3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2">
        <f t="shared" si="11"/>
        <v>3754000000</v>
      </c>
    </row>
    <row r="769" spans="1:12" x14ac:dyDescent="0.3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46</v>
      </c>
      <c r="K769" t="s">
        <v>99</v>
      </c>
      <c r="L769" s="2">
        <f t="shared" si="11"/>
        <v>762839000</v>
      </c>
    </row>
    <row r="770" spans="1:12" x14ac:dyDescent="0.3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46</v>
      </c>
      <c r="K770" t="s">
        <v>99</v>
      </c>
      <c r="L770" s="2">
        <f t="shared" si="11"/>
        <v>898497000</v>
      </c>
    </row>
    <row r="771" spans="1:12" x14ac:dyDescent="0.3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46</v>
      </c>
      <c r="K771" t="s">
        <v>99</v>
      </c>
      <c r="L771" s="2">
        <f t="shared" ref="L771:L834" si="12">E771-F771-G771-H771-I771</f>
        <v>869659000</v>
      </c>
    </row>
    <row r="772" spans="1:12" x14ac:dyDescent="0.3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46</v>
      </c>
      <c r="K772" t="s">
        <v>99</v>
      </c>
      <c r="L772" s="2">
        <f t="shared" si="12"/>
        <v>708587000</v>
      </c>
    </row>
    <row r="773" spans="1:12" x14ac:dyDescent="0.3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35</v>
      </c>
      <c r="K773" t="s">
        <v>123</v>
      </c>
      <c r="L773" s="2">
        <f t="shared" si="12"/>
        <v>785476000</v>
      </c>
    </row>
    <row r="774" spans="1:12" x14ac:dyDescent="0.3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35</v>
      </c>
      <c r="K774" t="s">
        <v>123</v>
      </c>
      <c r="L774" s="2">
        <f t="shared" si="12"/>
        <v>914035000</v>
      </c>
    </row>
    <row r="775" spans="1:12" x14ac:dyDescent="0.3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35</v>
      </c>
      <c r="K775" t="s">
        <v>123</v>
      </c>
      <c r="L775" s="2">
        <f t="shared" si="12"/>
        <v>1064970000</v>
      </c>
    </row>
    <row r="776" spans="1:12" x14ac:dyDescent="0.3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35</v>
      </c>
      <c r="K776" t="s">
        <v>123</v>
      </c>
      <c r="L776" s="2">
        <f t="shared" si="12"/>
        <v>1286201000</v>
      </c>
    </row>
    <row r="777" spans="1:12" x14ac:dyDescent="0.3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21</v>
      </c>
      <c r="K777" t="s">
        <v>308</v>
      </c>
      <c r="L777" s="2">
        <f t="shared" si="12"/>
        <v>813000000</v>
      </c>
    </row>
    <row r="778" spans="1:12" x14ac:dyDescent="0.3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21</v>
      </c>
      <c r="K778" t="s">
        <v>308</v>
      </c>
      <c r="L778" s="2">
        <f t="shared" si="12"/>
        <v>882000000</v>
      </c>
    </row>
    <row r="779" spans="1:12" x14ac:dyDescent="0.3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21</v>
      </c>
      <c r="K779" t="s">
        <v>308</v>
      </c>
      <c r="L779" s="2">
        <f t="shared" si="12"/>
        <v>759000000</v>
      </c>
    </row>
    <row r="780" spans="1:12" x14ac:dyDescent="0.3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21</v>
      </c>
      <c r="K780" t="s">
        <v>308</v>
      </c>
      <c r="L780" s="2">
        <f t="shared" si="12"/>
        <v>1149000000</v>
      </c>
    </row>
    <row r="781" spans="1:12" x14ac:dyDescent="0.3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24</v>
      </c>
      <c r="K781" t="s">
        <v>27</v>
      </c>
      <c r="L781" s="2">
        <f t="shared" si="12"/>
        <v>634153000</v>
      </c>
    </row>
    <row r="782" spans="1:12" x14ac:dyDescent="0.3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24</v>
      </c>
      <c r="K782" t="s">
        <v>27</v>
      </c>
      <c r="L782" s="2">
        <f t="shared" si="12"/>
        <v>677054000</v>
      </c>
    </row>
    <row r="783" spans="1:12" x14ac:dyDescent="0.3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24</v>
      </c>
      <c r="K783" t="s">
        <v>27</v>
      </c>
      <c r="L783" s="2">
        <f t="shared" si="12"/>
        <v>715142000</v>
      </c>
    </row>
    <row r="784" spans="1:12" x14ac:dyDescent="0.3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24</v>
      </c>
      <c r="K784" t="s">
        <v>27</v>
      </c>
      <c r="L784" s="2">
        <f t="shared" si="12"/>
        <v>768903000</v>
      </c>
    </row>
    <row r="785" spans="1:12" x14ac:dyDescent="0.3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51</v>
      </c>
      <c r="K785" t="s">
        <v>52</v>
      </c>
      <c r="L785" s="2">
        <f t="shared" si="12"/>
        <v>351000000</v>
      </c>
    </row>
    <row r="786" spans="1:12" x14ac:dyDescent="0.3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51</v>
      </c>
      <c r="K786" t="s">
        <v>52</v>
      </c>
      <c r="L786" s="2">
        <f t="shared" si="12"/>
        <v>512000000</v>
      </c>
    </row>
    <row r="787" spans="1:12" x14ac:dyDescent="0.3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51</v>
      </c>
      <c r="K787" t="s">
        <v>52</v>
      </c>
      <c r="L787" s="2">
        <f t="shared" si="12"/>
        <v>700000000</v>
      </c>
    </row>
    <row r="788" spans="1:12" x14ac:dyDescent="0.3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51</v>
      </c>
      <c r="K788" t="s">
        <v>52</v>
      </c>
      <c r="L788" s="2">
        <f t="shared" si="12"/>
        <v>648000000</v>
      </c>
    </row>
    <row r="789" spans="1:12" x14ac:dyDescent="0.3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35</v>
      </c>
      <c r="K789" t="s">
        <v>123</v>
      </c>
      <c r="L789" s="2">
        <f t="shared" si="12"/>
        <v>1156086000</v>
      </c>
    </row>
    <row r="790" spans="1:12" x14ac:dyDescent="0.3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35</v>
      </c>
      <c r="K790" t="s">
        <v>123</v>
      </c>
      <c r="L790" s="2">
        <f t="shared" si="12"/>
        <v>1356716000</v>
      </c>
    </row>
    <row r="791" spans="1:12" x14ac:dyDescent="0.3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35</v>
      </c>
      <c r="K791" t="s">
        <v>123</v>
      </c>
      <c r="L791" s="2">
        <f t="shared" si="12"/>
        <v>1437882000</v>
      </c>
    </row>
    <row r="792" spans="1:12" x14ac:dyDescent="0.3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35</v>
      </c>
      <c r="K792" t="s">
        <v>123</v>
      </c>
      <c r="L792" s="2">
        <f t="shared" si="12"/>
        <v>1413367000</v>
      </c>
    </row>
    <row r="793" spans="1:12" x14ac:dyDescent="0.3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24</v>
      </c>
      <c r="K793" t="s">
        <v>80</v>
      </c>
      <c r="L793" s="2">
        <f t="shared" si="12"/>
        <v>2061000000</v>
      </c>
    </row>
    <row r="794" spans="1:12" x14ac:dyDescent="0.3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24</v>
      </c>
      <c r="K794" t="s">
        <v>80</v>
      </c>
      <c r="L794" s="2">
        <f t="shared" si="12"/>
        <v>2362000000</v>
      </c>
    </row>
    <row r="795" spans="1:12" x14ac:dyDescent="0.3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24</v>
      </c>
      <c r="K795" t="s">
        <v>80</v>
      </c>
      <c r="L795" s="2">
        <f t="shared" si="12"/>
        <v>2347000000</v>
      </c>
    </row>
    <row r="796" spans="1:12" x14ac:dyDescent="0.3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24</v>
      </c>
      <c r="K796" t="s">
        <v>80</v>
      </c>
      <c r="L796" s="2">
        <f t="shared" si="12"/>
        <v>1741000000</v>
      </c>
    </row>
    <row r="797" spans="1:12" x14ac:dyDescent="0.3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21</v>
      </c>
      <c r="K797" t="s">
        <v>175</v>
      </c>
      <c r="L797" s="2">
        <f t="shared" si="12"/>
        <v>22156000000</v>
      </c>
    </row>
    <row r="798" spans="1:12" x14ac:dyDescent="0.3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21</v>
      </c>
      <c r="K798" t="s">
        <v>175</v>
      </c>
      <c r="L798" s="2">
        <f t="shared" si="12"/>
        <v>20312000000</v>
      </c>
    </row>
    <row r="799" spans="1:12" x14ac:dyDescent="0.3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21</v>
      </c>
      <c r="K799" t="s">
        <v>175</v>
      </c>
      <c r="L799" s="2">
        <f t="shared" si="12"/>
        <v>18532000000</v>
      </c>
    </row>
    <row r="800" spans="1:12" x14ac:dyDescent="0.3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21</v>
      </c>
      <c r="K800" t="s">
        <v>175</v>
      </c>
      <c r="L800" s="2">
        <f t="shared" si="12"/>
        <v>15689000000</v>
      </c>
    </row>
    <row r="801" spans="1:12" x14ac:dyDescent="0.3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24</v>
      </c>
      <c r="K801" t="s">
        <v>29</v>
      </c>
      <c r="L801" s="2">
        <f t="shared" si="12"/>
        <v>262563000</v>
      </c>
    </row>
    <row r="802" spans="1:12" x14ac:dyDescent="0.3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24</v>
      </c>
      <c r="K802" t="s">
        <v>29</v>
      </c>
      <c r="L802" s="2">
        <f t="shared" si="12"/>
        <v>266762000</v>
      </c>
    </row>
    <row r="803" spans="1:12" x14ac:dyDescent="0.3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24</v>
      </c>
      <c r="K803" t="s">
        <v>29</v>
      </c>
      <c r="L803" s="2">
        <f t="shared" si="12"/>
        <v>260255000</v>
      </c>
    </row>
    <row r="804" spans="1:12" x14ac:dyDescent="0.3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24</v>
      </c>
      <c r="K804" t="s">
        <v>29</v>
      </c>
      <c r="L804" s="2">
        <f t="shared" si="12"/>
        <v>308124000</v>
      </c>
    </row>
    <row r="805" spans="1:12" x14ac:dyDescent="0.3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58</v>
      </c>
      <c r="K805" t="s">
        <v>59</v>
      </c>
      <c r="L805" s="2">
        <f t="shared" si="12"/>
        <v>488286000</v>
      </c>
    </row>
    <row r="806" spans="1:12" x14ac:dyDescent="0.3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58</v>
      </c>
      <c r="K806" t="s">
        <v>59</v>
      </c>
      <c r="L806" s="2">
        <f t="shared" si="12"/>
        <v>518490000</v>
      </c>
    </row>
    <row r="807" spans="1:12" x14ac:dyDescent="0.3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58</v>
      </c>
      <c r="K807" t="s">
        <v>59</v>
      </c>
      <c r="L807" s="2">
        <f t="shared" si="12"/>
        <v>593619000</v>
      </c>
    </row>
    <row r="808" spans="1:12" x14ac:dyDescent="0.3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58</v>
      </c>
      <c r="K808" t="s">
        <v>59</v>
      </c>
      <c r="L808" s="2">
        <f t="shared" si="12"/>
        <v>595941000</v>
      </c>
    </row>
    <row r="809" spans="1:12" x14ac:dyDescent="0.3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24</v>
      </c>
      <c r="K809" t="s">
        <v>317</v>
      </c>
      <c r="L809" s="2">
        <f t="shared" si="12"/>
        <v>237859000</v>
      </c>
    </row>
    <row r="810" spans="1:12" x14ac:dyDescent="0.3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24</v>
      </c>
      <c r="K810" t="s">
        <v>317</v>
      </c>
      <c r="L810" s="2">
        <f t="shared" si="12"/>
        <v>437734000</v>
      </c>
    </row>
    <row r="811" spans="1:12" x14ac:dyDescent="0.3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24</v>
      </c>
      <c r="K811" t="s">
        <v>317</v>
      </c>
      <c r="L811" s="2">
        <f t="shared" si="12"/>
        <v>625717000</v>
      </c>
    </row>
    <row r="812" spans="1:12" x14ac:dyDescent="0.3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24</v>
      </c>
      <c r="K812" t="s">
        <v>317</v>
      </c>
      <c r="L812" s="2">
        <f t="shared" si="12"/>
        <v>577542000</v>
      </c>
    </row>
    <row r="813" spans="1:12" x14ac:dyDescent="0.3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2">
        <f t="shared" si="12"/>
        <v>12531000000</v>
      </c>
    </row>
    <row r="814" spans="1:12" x14ac:dyDescent="0.3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2">
        <f t="shared" si="12"/>
        <v>15642000000</v>
      </c>
    </row>
    <row r="815" spans="1:12" x14ac:dyDescent="0.3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2">
        <f t="shared" si="12"/>
        <v>14356000000</v>
      </c>
    </row>
    <row r="816" spans="1:12" x14ac:dyDescent="0.3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2">
        <f t="shared" si="12"/>
        <v>14760000000</v>
      </c>
    </row>
    <row r="817" spans="1:12" x14ac:dyDescent="0.3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2">
        <f t="shared" si="12"/>
        <v>1208000000</v>
      </c>
    </row>
    <row r="818" spans="1:12" x14ac:dyDescent="0.3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2">
        <f t="shared" si="12"/>
        <v>1300000000</v>
      </c>
    </row>
    <row r="819" spans="1:12" x14ac:dyDescent="0.3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2">
        <f t="shared" si="12"/>
        <v>886000000</v>
      </c>
    </row>
    <row r="820" spans="1:12" x14ac:dyDescent="0.3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2">
        <f t="shared" si="12"/>
        <v>1242000000</v>
      </c>
    </row>
    <row r="821" spans="1:12" x14ac:dyDescent="0.3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58</v>
      </c>
      <c r="K821" t="s">
        <v>95</v>
      </c>
      <c r="L821" s="2">
        <f t="shared" si="12"/>
        <v>1789000000</v>
      </c>
    </row>
    <row r="822" spans="1:12" x14ac:dyDescent="0.3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58</v>
      </c>
      <c r="K822" t="s">
        <v>95</v>
      </c>
      <c r="L822" s="2">
        <f t="shared" si="12"/>
        <v>2113000000</v>
      </c>
    </row>
    <row r="823" spans="1:12" x14ac:dyDescent="0.3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58</v>
      </c>
      <c r="K823" t="s">
        <v>95</v>
      </c>
      <c r="L823" s="2">
        <f t="shared" si="12"/>
        <v>2463000000</v>
      </c>
    </row>
    <row r="824" spans="1:12" x14ac:dyDescent="0.3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58</v>
      </c>
      <c r="K824" t="s">
        <v>95</v>
      </c>
      <c r="L824" s="2">
        <f t="shared" si="12"/>
        <v>2384000000</v>
      </c>
    </row>
    <row r="825" spans="1:12" x14ac:dyDescent="0.3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322</v>
      </c>
      <c r="L825" s="2">
        <f t="shared" si="12"/>
        <v>677100000</v>
      </c>
    </row>
    <row r="826" spans="1:12" x14ac:dyDescent="0.3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322</v>
      </c>
      <c r="L826" s="2">
        <f t="shared" si="12"/>
        <v>658900000</v>
      </c>
    </row>
    <row r="827" spans="1:12" x14ac:dyDescent="0.3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322</v>
      </c>
      <c r="L827" s="2">
        <f t="shared" si="12"/>
        <v>788600000</v>
      </c>
    </row>
    <row r="828" spans="1:12" x14ac:dyDescent="0.3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322</v>
      </c>
      <c r="L828" s="2">
        <f t="shared" si="12"/>
        <v>871100000</v>
      </c>
    </row>
    <row r="829" spans="1:12" x14ac:dyDescent="0.3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51</v>
      </c>
      <c r="K829" t="s">
        <v>52</v>
      </c>
      <c r="L829" s="2">
        <f t="shared" si="12"/>
        <v>560127000</v>
      </c>
    </row>
    <row r="830" spans="1:12" x14ac:dyDescent="0.3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51</v>
      </c>
      <c r="K830" t="s">
        <v>52</v>
      </c>
      <c r="L830" s="2">
        <f t="shared" si="12"/>
        <v>489677000</v>
      </c>
    </row>
    <row r="831" spans="1:12" x14ac:dyDescent="0.3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51</v>
      </c>
      <c r="K831" t="s">
        <v>52</v>
      </c>
      <c r="L831" s="2">
        <f t="shared" si="12"/>
        <v>550342000</v>
      </c>
    </row>
    <row r="832" spans="1:12" x14ac:dyDescent="0.3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51</v>
      </c>
      <c r="K832" t="s">
        <v>52</v>
      </c>
      <c r="L832" s="2">
        <f t="shared" si="12"/>
        <v>527527000</v>
      </c>
    </row>
    <row r="833" spans="1:12" x14ac:dyDescent="0.3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24</v>
      </c>
      <c r="K833" t="s">
        <v>29</v>
      </c>
      <c r="L833" s="2">
        <f t="shared" si="12"/>
        <v>852500000</v>
      </c>
    </row>
    <row r="834" spans="1:12" x14ac:dyDescent="0.3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24</v>
      </c>
      <c r="K834" t="s">
        <v>29</v>
      </c>
      <c r="L834" s="2">
        <f t="shared" si="12"/>
        <v>544800000</v>
      </c>
    </row>
    <row r="835" spans="1:12" x14ac:dyDescent="0.3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24</v>
      </c>
      <c r="K835" t="s">
        <v>29</v>
      </c>
      <c r="L835" s="2">
        <f t="shared" ref="L835:L898" si="13">E835-F835-G835-H835-I835</f>
        <v>740000000</v>
      </c>
    </row>
    <row r="836" spans="1:12" x14ac:dyDescent="0.3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24</v>
      </c>
      <c r="K836" t="s">
        <v>29</v>
      </c>
      <c r="L836" s="2">
        <f t="shared" si="13"/>
        <v>945200000</v>
      </c>
    </row>
    <row r="837" spans="1:12" x14ac:dyDescent="0.3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12</v>
      </c>
      <c r="K837" t="s">
        <v>156</v>
      </c>
      <c r="L837" s="2">
        <f t="shared" si="13"/>
        <v>2516000000</v>
      </c>
    </row>
    <row r="838" spans="1:12" x14ac:dyDescent="0.3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12</v>
      </c>
      <c r="K838" t="s">
        <v>156</v>
      </c>
      <c r="L838" s="2">
        <f t="shared" si="13"/>
        <v>2888000000</v>
      </c>
    </row>
    <row r="839" spans="1:12" x14ac:dyDescent="0.3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12</v>
      </c>
      <c r="K839" t="s">
        <v>156</v>
      </c>
      <c r="L839" s="2">
        <f t="shared" si="13"/>
        <v>2867000000</v>
      </c>
    </row>
    <row r="840" spans="1:12" x14ac:dyDescent="0.3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12</v>
      </c>
      <c r="K840" t="s">
        <v>156</v>
      </c>
      <c r="L840" s="2">
        <f t="shared" si="13"/>
        <v>3064000000</v>
      </c>
    </row>
    <row r="841" spans="1:12" x14ac:dyDescent="0.3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46</v>
      </c>
      <c r="K841" t="s">
        <v>72</v>
      </c>
      <c r="L841" s="2">
        <f t="shared" si="13"/>
        <v>842600000</v>
      </c>
    </row>
    <row r="842" spans="1:12" x14ac:dyDescent="0.3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46</v>
      </c>
      <c r="K842" t="s">
        <v>72</v>
      </c>
      <c r="L842" s="2">
        <f t="shared" si="13"/>
        <v>1120200000</v>
      </c>
    </row>
    <row r="843" spans="1:12" x14ac:dyDescent="0.3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46</v>
      </c>
      <c r="K843" t="s">
        <v>72</v>
      </c>
      <c r="L843" s="2">
        <f t="shared" si="13"/>
        <v>1276900000</v>
      </c>
    </row>
    <row r="844" spans="1:12" x14ac:dyDescent="0.3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46</v>
      </c>
      <c r="K844" t="s">
        <v>72</v>
      </c>
      <c r="L844" s="2">
        <f t="shared" si="13"/>
        <v>1358400000</v>
      </c>
    </row>
    <row r="845" spans="1:12" x14ac:dyDescent="0.3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12</v>
      </c>
      <c r="K845" t="s">
        <v>328</v>
      </c>
      <c r="L845" s="2">
        <f t="shared" si="13"/>
        <v>530200000</v>
      </c>
    </row>
    <row r="846" spans="1:12" x14ac:dyDescent="0.3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12</v>
      </c>
      <c r="K846" t="s">
        <v>328</v>
      </c>
      <c r="L846" s="2">
        <f t="shared" si="13"/>
        <v>576708000</v>
      </c>
    </row>
    <row r="847" spans="1:12" x14ac:dyDescent="0.3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12</v>
      </c>
      <c r="K847" t="s">
        <v>328</v>
      </c>
      <c r="L847" s="2">
        <f t="shared" si="13"/>
        <v>631542000</v>
      </c>
    </row>
    <row r="848" spans="1:12" x14ac:dyDescent="0.3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12</v>
      </c>
      <c r="K848" t="s">
        <v>328</v>
      </c>
      <c r="L848" s="2">
        <f t="shared" si="13"/>
        <v>715694000</v>
      </c>
    </row>
    <row r="849" spans="1:12" x14ac:dyDescent="0.3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12</v>
      </c>
      <c r="K849" t="s">
        <v>163</v>
      </c>
      <c r="L849" s="2">
        <f t="shared" si="13"/>
        <v>668979000</v>
      </c>
    </row>
    <row r="850" spans="1:12" x14ac:dyDescent="0.3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12</v>
      </c>
      <c r="K850" t="s">
        <v>163</v>
      </c>
      <c r="L850" s="2">
        <f t="shared" si="13"/>
        <v>528068000</v>
      </c>
    </row>
    <row r="851" spans="1:12" x14ac:dyDescent="0.3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12</v>
      </c>
      <c r="K851" t="s">
        <v>163</v>
      </c>
      <c r="L851" s="2">
        <f t="shared" si="13"/>
        <v>445527000</v>
      </c>
    </row>
    <row r="852" spans="1:12" x14ac:dyDescent="0.3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12</v>
      </c>
      <c r="K852" t="s">
        <v>163</v>
      </c>
      <c r="L852" s="2">
        <f t="shared" si="13"/>
        <v>338598000</v>
      </c>
    </row>
    <row r="853" spans="1:12" x14ac:dyDescent="0.3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21</v>
      </c>
      <c r="K853" t="s">
        <v>173</v>
      </c>
      <c r="L853" s="2">
        <f t="shared" si="13"/>
        <v>354900000</v>
      </c>
    </row>
    <row r="854" spans="1:12" x14ac:dyDescent="0.3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21</v>
      </c>
      <c r="K854" t="s">
        <v>173</v>
      </c>
      <c r="L854" s="2">
        <f t="shared" si="13"/>
        <v>605000000</v>
      </c>
    </row>
    <row r="855" spans="1:12" x14ac:dyDescent="0.3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21</v>
      </c>
      <c r="K855" t="s">
        <v>173</v>
      </c>
      <c r="L855" s="2">
        <f t="shared" si="13"/>
        <v>597300000</v>
      </c>
    </row>
    <row r="856" spans="1:12" x14ac:dyDescent="0.3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21</v>
      </c>
      <c r="K856" t="s">
        <v>173</v>
      </c>
      <c r="L856" s="2">
        <f t="shared" si="13"/>
        <v>911400000</v>
      </c>
    </row>
    <row r="857" spans="1:12" x14ac:dyDescent="0.3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46</v>
      </c>
      <c r="K857" t="s">
        <v>104</v>
      </c>
      <c r="L857" s="2">
        <f t="shared" si="13"/>
        <v>25532000000</v>
      </c>
    </row>
    <row r="858" spans="1:12" x14ac:dyDescent="0.3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46</v>
      </c>
      <c r="K858" t="s">
        <v>104</v>
      </c>
      <c r="L858" s="2">
        <f t="shared" si="13"/>
        <v>26450000000</v>
      </c>
    </row>
    <row r="859" spans="1:12" x14ac:dyDescent="0.3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46</v>
      </c>
      <c r="K859" t="s">
        <v>104</v>
      </c>
      <c r="L859" s="2">
        <f t="shared" si="13"/>
        <v>27560000000</v>
      </c>
    </row>
    <row r="860" spans="1:12" x14ac:dyDescent="0.3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46</v>
      </c>
      <c r="K860" t="s">
        <v>104</v>
      </c>
      <c r="L860" s="2">
        <f t="shared" si="13"/>
        <v>26875000000</v>
      </c>
    </row>
    <row r="861" spans="1:12" x14ac:dyDescent="0.3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333</v>
      </c>
      <c r="L861" s="2">
        <f t="shared" si="13"/>
        <v>1345000000</v>
      </c>
    </row>
    <row r="862" spans="1:12" x14ac:dyDescent="0.3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333</v>
      </c>
      <c r="L862" s="2">
        <f t="shared" si="13"/>
        <v>1350000000</v>
      </c>
    </row>
    <row r="863" spans="1:12" x14ac:dyDescent="0.3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333</v>
      </c>
      <c r="L863" s="2">
        <f t="shared" si="13"/>
        <v>1323000000</v>
      </c>
    </row>
    <row r="864" spans="1:12" x14ac:dyDescent="0.3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333</v>
      </c>
      <c r="L864" s="2">
        <f t="shared" si="13"/>
        <v>1101000000</v>
      </c>
    </row>
    <row r="865" spans="1:12" x14ac:dyDescent="0.3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35</v>
      </c>
      <c r="K865" t="s">
        <v>123</v>
      </c>
      <c r="L865" s="2">
        <f t="shared" si="13"/>
        <v>1562000000</v>
      </c>
    </row>
    <row r="866" spans="1:12" x14ac:dyDescent="0.3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35</v>
      </c>
      <c r="K866" t="s">
        <v>123</v>
      </c>
      <c r="L866" s="2">
        <f t="shared" si="13"/>
        <v>2837000000</v>
      </c>
    </row>
    <row r="867" spans="1:12" x14ac:dyDescent="0.3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35</v>
      </c>
      <c r="K867" t="s">
        <v>123</v>
      </c>
      <c r="L867" s="2">
        <f t="shared" si="13"/>
        <v>1024000000</v>
      </c>
    </row>
    <row r="868" spans="1:12" x14ac:dyDescent="0.3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35</v>
      </c>
      <c r="K868" t="s">
        <v>123</v>
      </c>
      <c r="L868" s="2">
        <f t="shared" si="13"/>
        <v>1091000000</v>
      </c>
    </row>
    <row r="869" spans="1:12" x14ac:dyDescent="0.3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46</v>
      </c>
      <c r="K869" t="s">
        <v>104</v>
      </c>
      <c r="L869" s="2">
        <f t="shared" si="13"/>
        <v>27261000</v>
      </c>
    </row>
    <row r="870" spans="1:12" x14ac:dyDescent="0.3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46</v>
      </c>
      <c r="K870" t="s">
        <v>104</v>
      </c>
      <c r="L870" s="2">
        <f t="shared" si="13"/>
        <v>55689000</v>
      </c>
    </row>
    <row r="871" spans="1:12" x14ac:dyDescent="0.3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46</v>
      </c>
      <c r="K871" t="s">
        <v>104</v>
      </c>
      <c r="L871" s="2">
        <f t="shared" si="13"/>
        <v>51587000</v>
      </c>
    </row>
    <row r="872" spans="1:12" x14ac:dyDescent="0.3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46</v>
      </c>
      <c r="K872" t="s">
        <v>104</v>
      </c>
      <c r="L872" s="2">
        <f t="shared" si="13"/>
        <v>59325000</v>
      </c>
    </row>
    <row r="873" spans="1:12" x14ac:dyDescent="0.3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51</v>
      </c>
      <c r="K873" t="s">
        <v>52</v>
      </c>
      <c r="L873" s="2">
        <f t="shared" si="13"/>
        <v>248048000</v>
      </c>
    </row>
    <row r="874" spans="1:12" x14ac:dyDescent="0.3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51</v>
      </c>
      <c r="K874" t="s">
        <v>52</v>
      </c>
      <c r="L874" s="2">
        <f t="shared" si="13"/>
        <v>287846000</v>
      </c>
    </row>
    <row r="875" spans="1:12" x14ac:dyDescent="0.3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51</v>
      </c>
      <c r="K875" t="s">
        <v>52</v>
      </c>
      <c r="L875" s="2">
        <f t="shared" si="13"/>
        <v>355005000</v>
      </c>
    </row>
    <row r="876" spans="1:12" x14ac:dyDescent="0.3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51</v>
      </c>
      <c r="K876" t="s">
        <v>52</v>
      </c>
      <c r="L876" s="2">
        <f t="shared" si="13"/>
        <v>395030000</v>
      </c>
    </row>
    <row r="877" spans="1:12" x14ac:dyDescent="0.3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21</v>
      </c>
      <c r="K877" t="s">
        <v>67</v>
      </c>
      <c r="L877" s="2">
        <f t="shared" si="13"/>
        <v>729685000</v>
      </c>
    </row>
    <row r="878" spans="1:12" x14ac:dyDescent="0.3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21</v>
      </c>
      <c r="K878" t="s">
        <v>67</v>
      </c>
      <c r="L878" s="2">
        <f t="shared" si="13"/>
        <v>772070000</v>
      </c>
    </row>
    <row r="879" spans="1:12" x14ac:dyDescent="0.3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21</v>
      </c>
      <c r="K879" t="s">
        <v>67</v>
      </c>
      <c r="L879" s="2">
        <f t="shared" si="13"/>
        <v>661340000</v>
      </c>
    </row>
    <row r="880" spans="1:12" x14ac:dyDescent="0.3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21</v>
      </c>
      <c r="K880" t="s">
        <v>67</v>
      </c>
      <c r="L880" s="2">
        <f t="shared" si="13"/>
        <v>960445000</v>
      </c>
    </row>
    <row r="881" spans="1:12" x14ac:dyDescent="0.3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35</v>
      </c>
      <c r="K881" t="s">
        <v>141</v>
      </c>
      <c r="L881" s="2">
        <f t="shared" si="13"/>
        <v>2903000000</v>
      </c>
    </row>
    <row r="882" spans="1:12" x14ac:dyDescent="0.3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35</v>
      </c>
      <c r="K882" t="s">
        <v>141</v>
      </c>
      <c r="L882" s="2">
        <f t="shared" si="13"/>
        <v>2521000000</v>
      </c>
    </row>
    <row r="883" spans="1:12" x14ac:dyDescent="0.3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35</v>
      </c>
      <c r="K883" t="s">
        <v>141</v>
      </c>
      <c r="L883" s="2">
        <f t="shared" si="13"/>
        <v>1613000000</v>
      </c>
    </row>
    <row r="884" spans="1:12" x14ac:dyDescent="0.3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35</v>
      </c>
      <c r="K884" t="s">
        <v>141</v>
      </c>
      <c r="L884" s="2">
        <f t="shared" si="13"/>
        <v>3317000000</v>
      </c>
    </row>
    <row r="885" spans="1:12" x14ac:dyDescent="0.3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82</v>
      </c>
      <c r="K885" t="s">
        <v>340</v>
      </c>
      <c r="L885" s="2">
        <f t="shared" si="13"/>
        <v>3892000000</v>
      </c>
    </row>
    <row r="886" spans="1:12" x14ac:dyDescent="0.3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82</v>
      </c>
      <c r="K886" t="s">
        <v>340</v>
      </c>
      <c r="L886" s="2">
        <f t="shared" si="13"/>
        <v>4722000000</v>
      </c>
    </row>
    <row r="887" spans="1:12" x14ac:dyDescent="0.3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82</v>
      </c>
      <c r="K887" t="s">
        <v>340</v>
      </c>
      <c r="L887" s="2">
        <f t="shared" si="13"/>
        <v>4516000000</v>
      </c>
    </row>
    <row r="888" spans="1:12" x14ac:dyDescent="0.3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82</v>
      </c>
      <c r="K888" t="s">
        <v>340</v>
      </c>
      <c r="L888" s="2">
        <f t="shared" si="13"/>
        <v>3959000000</v>
      </c>
    </row>
    <row r="889" spans="1:12" x14ac:dyDescent="0.3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78</v>
      </c>
      <c r="L889" s="2">
        <f t="shared" si="13"/>
        <v>732595000</v>
      </c>
    </row>
    <row r="890" spans="1:12" x14ac:dyDescent="0.3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78</v>
      </c>
      <c r="L890" s="2">
        <f t="shared" si="13"/>
        <v>829653000</v>
      </c>
    </row>
    <row r="891" spans="1:12" x14ac:dyDescent="0.3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78</v>
      </c>
      <c r="L891" s="2">
        <f t="shared" si="13"/>
        <v>997096000</v>
      </c>
    </row>
    <row r="892" spans="1:12" x14ac:dyDescent="0.3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78</v>
      </c>
      <c r="L892" s="2">
        <f t="shared" si="13"/>
        <v>1058861000</v>
      </c>
    </row>
    <row r="893" spans="1:12" x14ac:dyDescent="0.3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35</v>
      </c>
      <c r="K893" t="s">
        <v>213</v>
      </c>
      <c r="L893" s="2">
        <f t="shared" si="13"/>
        <v>10779000000</v>
      </c>
    </row>
    <row r="894" spans="1:12" x14ac:dyDescent="0.3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35</v>
      </c>
      <c r="K894" t="s">
        <v>213</v>
      </c>
      <c r="L894" s="2">
        <f t="shared" si="13"/>
        <v>10228000000</v>
      </c>
    </row>
    <row r="895" spans="1:12" x14ac:dyDescent="0.3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35</v>
      </c>
      <c r="K895" t="s">
        <v>213</v>
      </c>
      <c r="L895" s="2">
        <f t="shared" si="13"/>
        <v>9708000000</v>
      </c>
    </row>
    <row r="896" spans="1:12" x14ac:dyDescent="0.3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35</v>
      </c>
      <c r="K896" t="s">
        <v>213</v>
      </c>
      <c r="L896" s="2">
        <f t="shared" si="13"/>
        <v>8728000000</v>
      </c>
    </row>
    <row r="897" spans="1:12" x14ac:dyDescent="0.3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288</v>
      </c>
      <c r="L897" s="2">
        <f t="shared" si="13"/>
        <v>630739000</v>
      </c>
    </row>
    <row r="898" spans="1:12" x14ac:dyDescent="0.3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288</v>
      </c>
      <c r="L898" s="2">
        <f t="shared" si="13"/>
        <v>1009500000</v>
      </c>
    </row>
    <row r="899" spans="1:12" x14ac:dyDescent="0.3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288</v>
      </c>
      <c r="L899" s="2">
        <f t="shared" ref="L899:L962" si="14">E899-F899-G899-H899-I899</f>
        <v>1257800000</v>
      </c>
    </row>
    <row r="900" spans="1:12" x14ac:dyDescent="0.3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288</v>
      </c>
      <c r="L900" s="2">
        <f t="shared" si="14"/>
        <v>1186000000</v>
      </c>
    </row>
    <row r="901" spans="1:12" x14ac:dyDescent="0.3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35</v>
      </c>
      <c r="K901" t="s">
        <v>345</v>
      </c>
      <c r="L901" s="2">
        <f t="shared" si="14"/>
        <v>2764000000</v>
      </c>
    </row>
    <row r="902" spans="1:12" x14ac:dyDescent="0.3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35</v>
      </c>
      <c r="K902" t="s">
        <v>345</v>
      </c>
      <c r="L902" s="2">
        <f t="shared" si="14"/>
        <v>2725000000</v>
      </c>
    </row>
    <row r="903" spans="1:12" x14ac:dyDescent="0.3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35</v>
      </c>
      <c r="K903" t="s">
        <v>345</v>
      </c>
      <c r="L903" s="2">
        <f t="shared" si="14"/>
        <v>3137000000</v>
      </c>
    </row>
    <row r="904" spans="1:12" x14ac:dyDescent="0.3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35</v>
      </c>
      <c r="K904" t="s">
        <v>345</v>
      </c>
      <c r="L904" s="2">
        <f t="shared" si="14"/>
        <v>3576000000</v>
      </c>
    </row>
    <row r="905" spans="1:12" x14ac:dyDescent="0.3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196</v>
      </c>
      <c r="L905" s="2">
        <f t="shared" si="14"/>
        <v>1890000000</v>
      </c>
    </row>
    <row r="906" spans="1:12" x14ac:dyDescent="0.3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196</v>
      </c>
      <c r="L906" s="2">
        <f t="shared" si="14"/>
        <v>1742000000</v>
      </c>
    </row>
    <row r="907" spans="1:12" x14ac:dyDescent="0.3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196</v>
      </c>
      <c r="L907" s="2">
        <f t="shared" si="14"/>
        <v>1689000000</v>
      </c>
    </row>
    <row r="908" spans="1:12" x14ac:dyDescent="0.3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196</v>
      </c>
      <c r="L908" s="2">
        <f t="shared" si="14"/>
        <v>1553000000</v>
      </c>
    </row>
    <row r="909" spans="1:12" x14ac:dyDescent="0.3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12</v>
      </c>
      <c r="K909" t="s">
        <v>177</v>
      </c>
      <c r="L909" s="2">
        <f t="shared" si="14"/>
        <v>738600000</v>
      </c>
    </row>
    <row r="910" spans="1:12" x14ac:dyDescent="0.3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12</v>
      </c>
      <c r="K910" t="s">
        <v>177</v>
      </c>
      <c r="L910" s="2">
        <f t="shared" si="14"/>
        <v>809100000</v>
      </c>
    </row>
    <row r="911" spans="1:12" x14ac:dyDescent="0.3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12</v>
      </c>
      <c r="K911" t="s">
        <v>177</v>
      </c>
      <c r="L911" s="2">
        <f t="shared" si="14"/>
        <v>803800000</v>
      </c>
    </row>
    <row r="912" spans="1:12" x14ac:dyDescent="0.3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12</v>
      </c>
      <c r="K912" t="s">
        <v>177</v>
      </c>
      <c r="L912" s="2">
        <f t="shared" si="14"/>
        <v>818500000</v>
      </c>
    </row>
    <row r="913" spans="1:12" x14ac:dyDescent="0.3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256</v>
      </c>
      <c r="L913" s="2">
        <f t="shared" si="14"/>
        <v>1666000000</v>
      </c>
    </row>
    <row r="914" spans="1:12" x14ac:dyDescent="0.3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256</v>
      </c>
      <c r="L914" s="2">
        <f t="shared" si="14"/>
        <v>1743000000</v>
      </c>
    </row>
    <row r="915" spans="1:12" x14ac:dyDescent="0.3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256</v>
      </c>
      <c r="L915" s="2">
        <f t="shared" si="14"/>
        <v>1953000000</v>
      </c>
    </row>
    <row r="916" spans="1:12" x14ac:dyDescent="0.3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256</v>
      </c>
      <c r="L916" s="2">
        <f t="shared" si="14"/>
        <v>2192000000</v>
      </c>
    </row>
    <row r="917" spans="1:12" x14ac:dyDescent="0.3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12</v>
      </c>
      <c r="K917" t="s">
        <v>163</v>
      </c>
      <c r="L917" s="2">
        <f t="shared" si="14"/>
        <v>324400000</v>
      </c>
    </row>
    <row r="918" spans="1:12" x14ac:dyDescent="0.3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12</v>
      </c>
      <c r="K918" t="s">
        <v>163</v>
      </c>
      <c r="L918" s="2">
        <f t="shared" si="14"/>
        <v>337600000</v>
      </c>
    </row>
    <row r="919" spans="1:12" x14ac:dyDescent="0.3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12</v>
      </c>
      <c r="K919" t="s">
        <v>163</v>
      </c>
      <c r="L919" s="2">
        <f t="shared" si="14"/>
        <v>331500000</v>
      </c>
    </row>
    <row r="920" spans="1:12" x14ac:dyDescent="0.3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12</v>
      </c>
      <c r="K920" t="s">
        <v>163</v>
      </c>
      <c r="L920" s="2">
        <f t="shared" si="14"/>
        <v>490600000</v>
      </c>
    </row>
    <row r="921" spans="1:12" x14ac:dyDescent="0.3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200</v>
      </c>
      <c r="L921" s="2">
        <f t="shared" si="14"/>
        <v>685836000</v>
      </c>
    </row>
    <row r="922" spans="1:12" x14ac:dyDescent="0.3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200</v>
      </c>
      <c r="L922" s="2">
        <f t="shared" si="14"/>
        <v>922038000</v>
      </c>
    </row>
    <row r="923" spans="1:12" x14ac:dyDescent="0.3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200</v>
      </c>
      <c r="L923" s="2">
        <f t="shared" si="14"/>
        <v>1086016000</v>
      </c>
    </row>
    <row r="924" spans="1:12" x14ac:dyDescent="0.3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200</v>
      </c>
      <c r="L924" s="2">
        <f t="shared" si="14"/>
        <v>1262363000</v>
      </c>
    </row>
    <row r="925" spans="1:12" x14ac:dyDescent="0.3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24</v>
      </c>
      <c r="K925" t="s">
        <v>198</v>
      </c>
      <c r="L925" s="2">
        <f t="shared" si="14"/>
        <v>1048800000</v>
      </c>
    </row>
    <row r="926" spans="1:12" x14ac:dyDescent="0.3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24</v>
      </c>
      <c r="K926" t="s">
        <v>198</v>
      </c>
      <c r="L926" s="2">
        <f t="shared" si="14"/>
        <v>1012700000</v>
      </c>
    </row>
    <row r="927" spans="1:12" x14ac:dyDescent="0.3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24</v>
      </c>
      <c r="K927" t="s">
        <v>198</v>
      </c>
      <c r="L927" s="2">
        <f t="shared" si="14"/>
        <v>928200000</v>
      </c>
    </row>
    <row r="928" spans="1:12" x14ac:dyDescent="0.3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24</v>
      </c>
      <c r="K928" t="s">
        <v>198</v>
      </c>
      <c r="L928" s="2">
        <f t="shared" si="14"/>
        <v>1116800000</v>
      </c>
    </row>
    <row r="929" spans="1:12" x14ac:dyDescent="0.3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353</v>
      </c>
      <c r="L929" s="2">
        <f t="shared" si="14"/>
        <v>440704000</v>
      </c>
    </row>
    <row r="930" spans="1:12" x14ac:dyDescent="0.3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353</v>
      </c>
      <c r="L930" s="2">
        <f t="shared" si="14"/>
        <v>540353000</v>
      </c>
    </row>
    <row r="931" spans="1:12" x14ac:dyDescent="0.3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353</v>
      </c>
      <c r="L931" s="2">
        <f t="shared" si="14"/>
        <v>664674000</v>
      </c>
    </row>
    <row r="932" spans="1:12" x14ac:dyDescent="0.3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353</v>
      </c>
      <c r="L932" s="2">
        <f t="shared" si="14"/>
        <v>724138000</v>
      </c>
    </row>
    <row r="933" spans="1:12" x14ac:dyDescent="0.3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12</v>
      </c>
      <c r="K933" t="s">
        <v>163</v>
      </c>
      <c r="L933" s="2">
        <f t="shared" si="14"/>
        <v>1308000000</v>
      </c>
    </row>
    <row r="934" spans="1:12" x14ac:dyDescent="0.3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12</v>
      </c>
      <c r="K934" t="s">
        <v>163</v>
      </c>
      <c r="L934" s="2">
        <f t="shared" si="14"/>
        <v>1117000000</v>
      </c>
    </row>
    <row r="935" spans="1:12" x14ac:dyDescent="0.3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12</v>
      </c>
      <c r="K935" t="s">
        <v>163</v>
      </c>
      <c r="L935" s="2">
        <f t="shared" si="14"/>
        <v>1012000000</v>
      </c>
    </row>
    <row r="936" spans="1:12" x14ac:dyDescent="0.3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12</v>
      </c>
      <c r="K936" t="s">
        <v>163</v>
      </c>
      <c r="L936" s="2">
        <f t="shared" si="14"/>
        <v>890000000</v>
      </c>
    </row>
    <row r="937" spans="1:12" x14ac:dyDescent="0.3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21</v>
      </c>
      <c r="K937" t="s">
        <v>33</v>
      </c>
      <c r="L937" s="2">
        <f t="shared" si="14"/>
        <v>573154000</v>
      </c>
    </row>
    <row r="938" spans="1:12" x14ac:dyDescent="0.3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21</v>
      </c>
      <c r="K938" t="s">
        <v>33</v>
      </c>
      <c r="L938" s="2">
        <f t="shared" si="14"/>
        <v>639730000</v>
      </c>
    </row>
    <row r="939" spans="1:12" x14ac:dyDescent="0.3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21</v>
      </c>
      <c r="K939" t="s">
        <v>33</v>
      </c>
      <c r="L939" s="2">
        <f t="shared" si="14"/>
        <v>682699000</v>
      </c>
    </row>
    <row r="940" spans="1:12" x14ac:dyDescent="0.3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21</v>
      </c>
      <c r="K940" t="s">
        <v>33</v>
      </c>
      <c r="L940" s="2">
        <f t="shared" si="14"/>
        <v>633553000</v>
      </c>
    </row>
    <row r="941" spans="1:12" x14ac:dyDescent="0.3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24</v>
      </c>
      <c r="K941" t="s">
        <v>25</v>
      </c>
      <c r="L941" s="2">
        <f t="shared" si="14"/>
        <v>5689300000</v>
      </c>
    </row>
    <row r="942" spans="1:12" x14ac:dyDescent="0.3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24</v>
      </c>
      <c r="K942" t="s">
        <v>25</v>
      </c>
      <c r="L942" s="2">
        <f t="shared" si="14"/>
        <v>6067000000</v>
      </c>
    </row>
    <row r="943" spans="1:12" x14ac:dyDescent="0.3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24</v>
      </c>
      <c r="K943" t="s">
        <v>25</v>
      </c>
      <c r="L943" s="2">
        <f t="shared" si="14"/>
        <v>3669200000</v>
      </c>
    </row>
    <row r="944" spans="1:12" x14ac:dyDescent="0.3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24</v>
      </c>
      <c r="K944" t="s">
        <v>25</v>
      </c>
      <c r="L944" s="2">
        <f t="shared" si="14"/>
        <v>3692700000</v>
      </c>
    </row>
    <row r="945" spans="1:12" x14ac:dyDescent="0.3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12</v>
      </c>
      <c r="K945" t="s">
        <v>90</v>
      </c>
      <c r="L945" s="2">
        <f t="shared" si="14"/>
        <v>4505000000</v>
      </c>
    </row>
    <row r="946" spans="1:12" x14ac:dyDescent="0.3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12</v>
      </c>
      <c r="K946" t="s">
        <v>90</v>
      </c>
      <c r="L946" s="2">
        <f t="shared" si="14"/>
        <v>5012000000</v>
      </c>
    </row>
    <row r="947" spans="1:12" x14ac:dyDescent="0.3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12</v>
      </c>
      <c r="K947" t="s">
        <v>90</v>
      </c>
      <c r="L947" s="2">
        <f t="shared" si="14"/>
        <v>4712000000</v>
      </c>
    </row>
    <row r="948" spans="1:12" x14ac:dyDescent="0.3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12</v>
      </c>
      <c r="K948" t="s">
        <v>90</v>
      </c>
      <c r="L948" s="2">
        <f t="shared" si="14"/>
        <v>5549000000</v>
      </c>
    </row>
    <row r="949" spans="1:12" x14ac:dyDescent="0.3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41</v>
      </c>
      <c r="K949" t="s">
        <v>44</v>
      </c>
      <c r="L949" s="2">
        <f t="shared" si="14"/>
        <v>519700000</v>
      </c>
    </row>
    <row r="950" spans="1:12" x14ac:dyDescent="0.3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41</v>
      </c>
      <c r="K950" t="s">
        <v>44</v>
      </c>
      <c r="L950" s="2">
        <f t="shared" si="14"/>
        <v>533900000</v>
      </c>
    </row>
    <row r="951" spans="1:12" x14ac:dyDescent="0.3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41</v>
      </c>
      <c r="K951" t="s">
        <v>44</v>
      </c>
      <c r="L951" s="2">
        <f t="shared" si="14"/>
        <v>543600000</v>
      </c>
    </row>
    <row r="952" spans="1:12" x14ac:dyDescent="0.3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41</v>
      </c>
      <c r="K952" t="s">
        <v>44</v>
      </c>
      <c r="L952" s="2">
        <f t="shared" si="14"/>
        <v>577000000</v>
      </c>
    </row>
    <row r="953" spans="1:12" x14ac:dyDescent="0.3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293</v>
      </c>
      <c r="L953" s="2">
        <f t="shared" si="14"/>
        <v>3560000000</v>
      </c>
    </row>
    <row r="954" spans="1:12" x14ac:dyDescent="0.3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293</v>
      </c>
      <c r="L954" s="2">
        <f t="shared" si="14"/>
        <v>4149000000</v>
      </c>
    </row>
    <row r="955" spans="1:12" x14ac:dyDescent="0.3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293</v>
      </c>
      <c r="L955" s="2">
        <f t="shared" si="14"/>
        <v>4792000000</v>
      </c>
    </row>
    <row r="956" spans="1:12" x14ac:dyDescent="0.3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293</v>
      </c>
      <c r="L956" s="2">
        <f t="shared" si="14"/>
        <v>4971000000</v>
      </c>
    </row>
    <row r="957" spans="1:12" x14ac:dyDescent="0.3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21</v>
      </c>
      <c r="K957" t="s">
        <v>67</v>
      </c>
      <c r="L957" s="2">
        <f t="shared" si="14"/>
        <v>118071000</v>
      </c>
    </row>
    <row r="958" spans="1:12" x14ac:dyDescent="0.3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21</v>
      </c>
      <c r="K958" t="s">
        <v>67</v>
      </c>
      <c r="L958" s="2">
        <f t="shared" si="14"/>
        <v>677669000</v>
      </c>
    </row>
    <row r="959" spans="1:12" x14ac:dyDescent="0.3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21</v>
      </c>
      <c r="K959" t="s">
        <v>67</v>
      </c>
      <c r="L959" s="2">
        <f t="shared" si="14"/>
        <v>867483000</v>
      </c>
    </row>
    <row r="960" spans="1:12" x14ac:dyDescent="0.3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21</v>
      </c>
      <c r="K960" t="s">
        <v>67</v>
      </c>
      <c r="L960" s="2">
        <f t="shared" si="14"/>
        <v>1074256000</v>
      </c>
    </row>
    <row r="961" spans="1:12" x14ac:dyDescent="0.3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46</v>
      </c>
      <c r="K961" t="s">
        <v>362</v>
      </c>
      <c r="L961" s="2">
        <f t="shared" si="14"/>
        <v>-146110000</v>
      </c>
    </row>
    <row r="962" spans="1:12" x14ac:dyDescent="0.3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46</v>
      </c>
      <c r="K962" t="s">
        <v>362</v>
      </c>
      <c r="L962" s="2">
        <f t="shared" si="14"/>
        <v>-380970000</v>
      </c>
    </row>
    <row r="963" spans="1:12" x14ac:dyDescent="0.3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46</v>
      </c>
      <c r="K963" t="s">
        <v>362</v>
      </c>
      <c r="L963" s="2">
        <f t="shared" ref="L963:L1026" si="15">E963-F963-G963-H963-I963</f>
        <v>-385024000</v>
      </c>
    </row>
    <row r="964" spans="1:12" x14ac:dyDescent="0.3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46</v>
      </c>
      <c r="K964" t="s">
        <v>362</v>
      </c>
      <c r="L964" s="2">
        <f t="shared" si="15"/>
        <v>-404936000</v>
      </c>
    </row>
    <row r="965" spans="1:12" x14ac:dyDescent="0.3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12</v>
      </c>
      <c r="K965" t="s">
        <v>13</v>
      </c>
      <c r="L965" s="2">
        <f t="shared" si="15"/>
        <v>1364000000</v>
      </c>
    </row>
    <row r="966" spans="1:12" x14ac:dyDescent="0.3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12</v>
      </c>
      <c r="K966" t="s">
        <v>13</v>
      </c>
      <c r="L966" s="2">
        <f t="shared" si="15"/>
        <v>2351000000</v>
      </c>
    </row>
    <row r="967" spans="1:12" x14ac:dyDescent="0.3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12</v>
      </c>
      <c r="K967" t="s">
        <v>13</v>
      </c>
      <c r="L967" s="2">
        <f t="shared" si="15"/>
        <v>4155000000</v>
      </c>
    </row>
    <row r="968" spans="1:12" x14ac:dyDescent="0.3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12</v>
      </c>
      <c r="K968" t="s">
        <v>13</v>
      </c>
      <c r="L968" s="2">
        <f t="shared" si="15"/>
        <v>3760000000</v>
      </c>
    </row>
    <row r="969" spans="1:12" x14ac:dyDescent="0.3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181</v>
      </c>
      <c r="K969" t="s">
        <v>365</v>
      </c>
      <c r="L969" s="2">
        <f t="shared" si="15"/>
        <v>575000000</v>
      </c>
    </row>
    <row r="970" spans="1:12" x14ac:dyDescent="0.3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181</v>
      </c>
      <c r="K970" t="s">
        <v>365</v>
      </c>
      <c r="L970" s="2">
        <f t="shared" si="15"/>
        <v>666000000</v>
      </c>
    </row>
    <row r="971" spans="1:12" x14ac:dyDescent="0.3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181</v>
      </c>
      <c r="K971" t="s">
        <v>365</v>
      </c>
      <c r="L971" s="2">
        <f t="shared" si="15"/>
        <v>1013000000</v>
      </c>
    </row>
    <row r="972" spans="1:12" x14ac:dyDescent="0.3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181</v>
      </c>
      <c r="K972" t="s">
        <v>365</v>
      </c>
      <c r="L972" s="2">
        <f t="shared" si="15"/>
        <v>1331000000</v>
      </c>
    </row>
    <row r="973" spans="1:12" x14ac:dyDescent="0.3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58</v>
      </c>
      <c r="K973" t="s">
        <v>192</v>
      </c>
      <c r="L973" s="2">
        <f t="shared" si="15"/>
        <v>4676000000</v>
      </c>
    </row>
    <row r="974" spans="1:12" x14ac:dyDescent="0.3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58</v>
      </c>
      <c r="K974" t="s">
        <v>192</v>
      </c>
      <c r="L974" s="2">
        <f t="shared" si="15"/>
        <v>5102000000</v>
      </c>
    </row>
    <row r="975" spans="1:12" x14ac:dyDescent="0.3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58</v>
      </c>
      <c r="K975" t="s">
        <v>192</v>
      </c>
      <c r="L975" s="2">
        <f t="shared" si="15"/>
        <v>5736000000</v>
      </c>
    </row>
    <row r="976" spans="1:12" x14ac:dyDescent="0.3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58</v>
      </c>
      <c r="K976" t="s">
        <v>192</v>
      </c>
      <c r="L976" s="2">
        <f t="shared" si="15"/>
        <v>6122000000</v>
      </c>
    </row>
    <row r="977" spans="1:12" x14ac:dyDescent="0.3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333</v>
      </c>
      <c r="L977" s="2">
        <f t="shared" si="15"/>
        <v>2666000000</v>
      </c>
    </row>
    <row r="978" spans="1:12" x14ac:dyDescent="0.3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333</v>
      </c>
      <c r="L978" s="2">
        <f t="shared" si="15"/>
        <v>2766000000</v>
      </c>
    </row>
    <row r="979" spans="1:12" x14ac:dyDescent="0.3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333</v>
      </c>
      <c r="L979" s="2">
        <f t="shared" si="15"/>
        <v>2887000000</v>
      </c>
    </row>
    <row r="980" spans="1:12" x14ac:dyDescent="0.3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333</v>
      </c>
      <c r="L980" s="2">
        <f t="shared" si="15"/>
        <v>2327000000</v>
      </c>
    </row>
    <row r="981" spans="1:12" x14ac:dyDescent="0.3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21</v>
      </c>
      <c r="K981" t="s">
        <v>56</v>
      </c>
      <c r="L981" s="2">
        <f t="shared" si="15"/>
        <v>4598000000</v>
      </c>
    </row>
    <row r="982" spans="1:12" x14ac:dyDescent="0.3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21</v>
      </c>
      <c r="K982" t="s">
        <v>56</v>
      </c>
      <c r="L982" s="2">
        <f t="shared" si="15"/>
        <v>5106000000</v>
      </c>
    </row>
    <row r="983" spans="1:12" x14ac:dyDescent="0.3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21</v>
      </c>
      <c r="K983" t="s">
        <v>56</v>
      </c>
      <c r="L983" s="2">
        <f t="shared" si="15"/>
        <v>5139000000</v>
      </c>
    </row>
    <row r="984" spans="1:12" x14ac:dyDescent="0.3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21</v>
      </c>
      <c r="K984" t="s">
        <v>56</v>
      </c>
      <c r="L984" s="2">
        <f t="shared" si="15"/>
        <v>5878000000</v>
      </c>
    </row>
    <row r="985" spans="1:12" x14ac:dyDescent="0.3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51</v>
      </c>
      <c r="K985" t="s">
        <v>233</v>
      </c>
      <c r="L985" s="2">
        <f t="shared" si="15"/>
        <v>190287000</v>
      </c>
    </row>
    <row r="986" spans="1:12" x14ac:dyDescent="0.3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51</v>
      </c>
      <c r="K986" t="s">
        <v>233</v>
      </c>
      <c r="L986" s="2">
        <f t="shared" si="15"/>
        <v>232741000</v>
      </c>
    </row>
    <row r="987" spans="1:12" x14ac:dyDescent="0.3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51</v>
      </c>
      <c r="K987" t="s">
        <v>233</v>
      </c>
      <c r="L987" s="2">
        <f t="shared" si="15"/>
        <v>357477000</v>
      </c>
    </row>
    <row r="988" spans="1:12" x14ac:dyDescent="0.3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51</v>
      </c>
      <c r="K988" t="s">
        <v>233</v>
      </c>
      <c r="L988" s="2">
        <f t="shared" si="15"/>
        <v>413366000</v>
      </c>
    </row>
    <row r="989" spans="1:12" x14ac:dyDescent="0.3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51</v>
      </c>
      <c r="K989" t="s">
        <v>264</v>
      </c>
      <c r="L989" s="2">
        <f t="shared" si="15"/>
        <v>161951000</v>
      </c>
    </row>
    <row r="990" spans="1:12" x14ac:dyDescent="0.3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51</v>
      </c>
      <c r="K990" t="s">
        <v>264</v>
      </c>
      <c r="L990" s="2">
        <f t="shared" si="15"/>
        <v>221282000</v>
      </c>
    </row>
    <row r="991" spans="1:12" x14ac:dyDescent="0.3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51</v>
      </c>
      <c r="K991" t="s">
        <v>264</v>
      </c>
      <c r="L991" s="2">
        <f t="shared" si="15"/>
        <v>255190000</v>
      </c>
    </row>
    <row r="992" spans="1:12" x14ac:dyDescent="0.3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51</v>
      </c>
      <c r="K992" t="s">
        <v>264</v>
      </c>
      <c r="L992" s="2">
        <f t="shared" si="15"/>
        <v>296448000</v>
      </c>
    </row>
    <row r="993" spans="1:12" x14ac:dyDescent="0.3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132</v>
      </c>
      <c r="L993" s="2">
        <f t="shared" si="15"/>
        <v>940000000</v>
      </c>
    </row>
    <row r="994" spans="1:12" x14ac:dyDescent="0.3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132</v>
      </c>
      <c r="L994" s="2">
        <f t="shared" si="15"/>
        <v>988000000</v>
      </c>
    </row>
    <row r="995" spans="1:12" x14ac:dyDescent="0.3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132</v>
      </c>
      <c r="L995" s="2">
        <f t="shared" si="15"/>
        <v>1159000000</v>
      </c>
    </row>
    <row r="996" spans="1:12" x14ac:dyDescent="0.3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132</v>
      </c>
      <c r="L996" s="2">
        <f t="shared" si="15"/>
        <v>1350000000</v>
      </c>
    </row>
    <row r="997" spans="1:12" x14ac:dyDescent="0.3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12</v>
      </c>
      <c r="K997" t="s">
        <v>63</v>
      </c>
      <c r="L997" s="2">
        <f t="shared" si="15"/>
        <v>612000000</v>
      </c>
    </row>
    <row r="998" spans="1:12" x14ac:dyDescent="0.3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12</v>
      </c>
      <c r="K998" t="s">
        <v>63</v>
      </c>
      <c r="L998" s="2">
        <f t="shared" si="15"/>
        <v>722000000</v>
      </c>
    </row>
    <row r="999" spans="1:12" x14ac:dyDescent="0.3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12</v>
      </c>
      <c r="K999" t="s">
        <v>63</v>
      </c>
      <c r="L999" s="2">
        <f t="shared" si="15"/>
        <v>914000000</v>
      </c>
    </row>
    <row r="1000" spans="1:12" x14ac:dyDescent="0.3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12</v>
      </c>
      <c r="K1000" t="s">
        <v>63</v>
      </c>
      <c r="L1000" s="2">
        <f t="shared" si="15"/>
        <v>1053000000</v>
      </c>
    </row>
    <row r="1001" spans="1:12" x14ac:dyDescent="0.3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285</v>
      </c>
      <c r="L1001" s="2">
        <f t="shared" si="15"/>
        <v>1021015000</v>
      </c>
    </row>
    <row r="1002" spans="1:12" x14ac:dyDescent="0.3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285</v>
      </c>
      <c r="L1002" s="2">
        <f t="shared" si="15"/>
        <v>1168103000</v>
      </c>
    </row>
    <row r="1003" spans="1:12" x14ac:dyDescent="0.3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285</v>
      </c>
      <c r="L1003" s="2">
        <f t="shared" si="15"/>
        <v>653714000</v>
      </c>
    </row>
    <row r="1004" spans="1:12" x14ac:dyDescent="0.3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285</v>
      </c>
      <c r="L1004" s="2">
        <f t="shared" si="15"/>
        <v>540922000</v>
      </c>
    </row>
    <row r="1005" spans="1:12" x14ac:dyDescent="0.3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154</v>
      </c>
      <c r="L1005" s="2">
        <f t="shared" si="15"/>
        <v>8604600000</v>
      </c>
    </row>
    <row r="1006" spans="1:12" x14ac:dyDescent="0.3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154</v>
      </c>
      <c r="L1006" s="2">
        <f t="shared" si="15"/>
        <v>8764300000</v>
      </c>
    </row>
    <row r="1007" spans="1:12" x14ac:dyDescent="0.3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154</v>
      </c>
      <c r="L1007" s="2">
        <f t="shared" si="15"/>
        <v>7949200000</v>
      </c>
    </row>
    <row r="1008" spans="1:12" x14ac:dyDescent="0.3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154</v>
      </c>
      <c r="L1008" s="2">
        <f t="shared" si="15"/>
        <v>7145500000</v>
      </c>
    </row>
    <row r="1009" spans="1:12" x14ac:dyDescent="0.3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2">
        <f t="shared" si="15"/>
        <v>210728000</v>
      </c>
    </row>
    <row r="1010" spans="1:12" x14ac:dyDescent="0.3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2">
        <f t="shared" si="15"/>
        <v>461888000</v>
      </c>
    </row>
    <row r="1011" spans="1:12" x14ac:dyDescent="0.3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2">
        <f t="shared" si="15"/>
        <v>428460000</v>
      </c>
    </row>
    <row r="1012" spans="1:12" x14ac:dyDescent="0.3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2">
        <f t="shared" si="15"/>
        <v>356302000</v>
      </c>
    </row>
    <row r="1013" spans="1:12" x14ac:dyDescent="0.3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24</v>
      </c>
      <c r="K1013" t="s">
        <v>27</v>
      </c>
      <c r="L1013" s="2">
        <f t="shared" si="15"/>
        <v>2338000000</v>
      </c>
    </row>
    <row r="1014" spans="1:12" x14ac:dyDescent="0.3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24</v>
      </c>
      <c r="K1014" t="s">
        <v>27</v>
      </c>
      <c r="L1014" s="2">
        <f t="shared" si="15"/>
        <v>2507000000</v>
      </c>
    </row>
    <row r="1015" spans="1:12" x14ac:dyDescent="0.3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24</v>
      </c>
      <c r="K1015" t="s">
        <v>27</v>
      </c>
      <c r="L1015" s="2">
        <f t="shared" si="15"/>
        <v>3118000000</v>
      </c>
    </row>
    <row r="1016" spans="1:12" x14ac:dyDescent="0.3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24</v>
      </c>
      <c r="K1016" t="s">
        <v>27</v>
      </c>
      <c r="L1016" s="2">
        <f t="shared" si="15"/>
        <v>3748000000</v>
      </c>
    </row>
    <row r="1017" spans="1:12" x14ac:dyDescent="0.3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46</v>
      </c>
      <c r="K1017" t="s">
        <v>378</v>
      </c>
      <c r="L1017" s="2">
        <f t="shared" si="15"/>
        <v>1089600000</v>
      </c>
    </row>
    <row r="1018" spans="1:12" x14ac:dyDescent="0.3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46</v>
      </c>
      <c r="K1018" t="s">
        <v>378</v>
      </c>
      <c r="L1018" s="2">
        <f t="shared" si="15"/>
        <v>1234600000</v>
      </c>
    </row>
    <row r="1019" spans="1:12" x14ac:dyDescent="0.3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46</v>
      </c>
      <c r="K1019" t="s">
        <v>378</v>
      </c>
      <c r="L1019" s="2">
        <f t="shared" si="15"/>
        <v>1439100000</v>
      </c>
    </row>
    <row r="1020" spans="1:12" x14ac:dyDescent="0.3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46</v>
      </c>
      <c r="K1020" t="s">
        <v>378</v>
      </c>
      <c r="L1020" s="2">
        <f t="shared" si="15"/>
        <v>1473400000</v>
      </c>
    </row>
    <row r="1021" spans="1:12" x14ac:dyDescent="0.3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35</v>
      </c>
      <c r="K1021" t="s">
        <v>123</v>
      </c>
      <c r="L1021" s="2">
        <f t="shared" si="15"/>
        <v>3683000000</v>
      </c>
    </row>
    <row r="1022" spans="1:12" x14ac:dyDescent="0.3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35</v>
      </c>
      <c r="K1022" t="s">
        <v>123</v>
      </c>
      <c r="L1022" s="2">
        <f t="shared" si="15"/>
        <v>4214000000</v>
      </c>
    </row>
    <row r="1023" spans="1:12" x14ac:dyDescent="0.3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35</v>
      </c>
      <c r="K1023" t="s">
        <v>123</v>
      </c>
      <c r="L1023" s="2">
        <f t="shared" si="15"/>
        <v>3934000000</v>
      </c>
    </row>
    <row r="1024" spans="1:12" x14ac:dyDescent="0.3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35</v>
      </c>
      <c r="K1024" t="s">
        <v>123</v>
      </c>
      <c r="L1024" s="2">
        <f t="shared" si="15"/>
        <v>3754000000</v>
      </c>
    </row>
    <row r="1025" spans="1:12" x14ac:dyDescent="0.3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46</v>
      </c>
      <c r="K1025" t="s">
        <v>47</v>
      </c>
      <c r="L1025" s="2">
        <f t="shared" si="15"/>
        <v>3310000000</v>
      </c>
    </row>
    <row r="1026" spans="1:12" x14ac:dyDescent="0.3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46</v>
      </c>
      <c r="K1026" t="s">
        <v>47</v>
      </c>
      <c r="L1026" s="2">
        <f t="shared" si="15"/>
        <v>4052000000</v>
      </c>
    </row>
    <row r="1027" spans="1:12" x14ac:dyDescent="0.3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46</v>
      </c>
      <c r="K1027" t="s">
        <v>47</v>
      </c>
      <c r="L1027" s="2">
        <f t="shared" ref="L1027:L1090" si="16">E1027-F1027-G1027-H1027-I1027</f>
        <v>8804000000</v>
      </c>
    </row>
    <row r="1028" spans="1:12" x14ac:dyDescent="0.3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46</v>
      </c>
      <c r="K1028" t="s">
        <v>47</v>
      </c>
      <c r="L1028" s="2">
        <f t="shared" si="16"/>
        <v>7470000000</v>
      </c>
    </row>
    <row r="1029" spans="1:12" x14ac:dyDescent="0.3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382</v>
      </c>
      <c r="L1029" s="2">
        <f t="shared" si="16"/>
        <v>379508000</v>
      </c>
    </row>
    <row r="1030" spans="1:12" x14ac:dyDescent="0.3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382</v>
      </c>
      <c r="L1030" s="2">
        <f t="shared" si="16"/>
        <v>546931000</v>
      </c>
    </row>
    <row r="1031" spans="1:12" x14ac:dyDescent="0.3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382</v>
      </c>
      <c r="L1031" s="2">
        <f t="shared" si="16"/>
        <v>772796000</v>
      </c>
    </row>
    <row r="1032" spans="1:12" x14ac:dyDescent="0.3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382</v>
      </c>
      <c r="L1032" s="2">
        <f t="shared" si="16"/>
        <v>837566000</v>
      </c>
    </row>
    <row r="1033" spans="1:12" x14ac:dyDescent="0.3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35</v>
      </c>
      <c r="K1033" t="s">
        <v>123</v>
      </c>
      <c r="L1033" s="2">
        <f t="shared" si="16"/>
        <v>840100000</v>
      </c>
    </row>
    <row r="1034" spans="1:12" x14ac:dyDescent="0.3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35</v>
      </c>
      <c r="K1034" t="s">
        <v>123</v>
      </c>
      <c r="L1034" s="2">
        <f t="shared" si="16"/>
        <v>1023400000</v>
      </c>
    </row>
    <row r="1035" spans="1:12" x14ac:dyDescent="0.3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35</v>
      </c>
      <c r="K1035" t="s">
        <v>123</v>
      </c>
      <c r="L1035" s="2">
        <f t="shared" si="16"/>
        <v>976000000</v>
      </c>
    </row>
    <row r="1036" spans="1:12" x14ac:dyDescent="0.3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35</v>
      </c>
      <c r="K1036" t="s">
        <v>123</v>
      </c>
      <c r="L1036" s="2">
        <f t="shared" si="16"/>
        <v>975200000</v>
      </c>
    </row>
    <row r="1037" spans="1:12" x14ac:dyDescent="0.3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35</v>
      </c>
      <c r="K1037" t="s">
        <v>123</v>
      </c>
      <c r="L1037" s="2">
        <f t="shared" si="16"/>
        <v>575500000</v>
      </c>
    </row>
    <row r="1038" spans="1:12" x14ac:dyDescent="0.3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35</v>
      </c>
      <c r="K1038" t="s">
        <v>123</v>
      </c>
      <c r="L1038" s="2">
        <f t="shared" si="16"/>
        <v>608200000</v>
      </c>
    </row>
    <row r="1039" spans="1:12" x14ac:dyDescent="0.3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35</v>
      </c>
      <c r="K1039" t="s">
        <v>123</v>
      </c>
      <c r="L1039" s="2">
        <f t="shared" si="16"/>
        <v>609900000</v>
      </c>
    </row>
    <row r="1040" spans="1:12" x14ac:dyDescent="0.3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35</v>
      </c>
      <c r="K1040" t="s">
        <v>123</v>
      </c>
      <c r="L1040" s="2">
        <f t="shared" si="16"/>
        <v>656700000</v>
      </c>
    </row>
    <row r="1041" spans="1:12" x14ac:dyDescent="0.3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58</v>
      </c>
      <c r="K1041" t="s">
        <v>386</v>
      </c>
      <c r="L1041" s="2">
        <f t="shared" si="16"/>
        <v>191310000</v>
      </c>
    </row>
    <row r="1042" spans="1:12" x14ac:dyDescent="0.3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58</v>
      </c>
      <c r="K1042" t="s">
        <v>386</v>
      </c>
      <c r="L1042" s="2">
        <f t="shared" si="16"/>
        <v>218659000</v>
      </c>
    </row>
    <row r="1043" spans="1:12" x14ac:dyDescent="0.3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58</v>
      </c>
      <c r="K1043" t="s">
        <v>386</v>
      </c>
      <c r="L1043" s="2">
        <f t="shared" si="16"/>
        <v>357764000</v>
      </c>
    </row>
    <row r="1044" spans="1:12" x14ac:dyDescent="0.3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58</v>
      </c>
      <c r="K1044" t="s">
        <v>386</v>
      </c>
      <c r="L1044" s="2">
        <f t="shared" si="16"/>
        <v>487880000</v>
      </c>
    </row>
    <row r="1045" spans="1:12" x14ac:dyDescent="0.3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46</v>
      </c>
      <c r="K1045" t="s">
        <v>388</v>
      </c>
      <c r="L1045" s="2">
        <f t="shared" si="16"/>
        <v>1829000000</v>
      </c>
    </row>
    <row r="1046" spans="1:12" x14ac:dyDescent="0.3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46</v>
      </c>
      <c r="K1046" t="s">
        <v>388</v>
      </c>
      <c r="L1046" s="2">
        <f t="shared" si="16"/>
        <v>2077000000</v>
      </c>
    </row>
    <row r="1047" spans="1:12" x14ac:dyDescent="0.3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46</v>
      </c>
      <c r="K1047" t="s">
        <v>388</v>
      </c>
      <c r="L1047" s="2">
        <f t="shared" si="16"/>
        <v>2301000000</v>
      </c>
    </row>
    <row r="1048" spans="1:12" x14ac:dyDescent="0.3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46</v>
      </c>
      <c r="K1048" t="s">
        <v>388</v>
      </c>
      <c r="L1048" s="2">
        <f t="shared" si="16"/>
        <v>2419000000</v>
      </c>
    </row>
    <row r="1049" spans="1:12" x14ac:dyDescent="0.3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12</v>
      </c>
      <c r="K1049" t="s">
        <v>163</v>
      </c>
      <c r="L1049" s="2">
        <f t="shared" si="16"/>
        <v>6666000000</v>
      </c>
    </row>
    <row r="1050" spans="1:12" x14ac:dyDescent="0.3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12</v>
      </c>
      <c r="K1050" t="s">
        <v>163</v>
      </c>
      <c r="L1050" s="2">
        <f t="shared" si="16"/>
        <v>7135000000</v>
      </c>
    </row>
    <row r="1051" spans="1:12" x14ac:dyDescent="0.3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12</v>
      </c>
      <c r="K1051" t="s">
        <v>163</v>
      </c>
      <c r="L1051" s="2">
        <f t="shared" si="16"/>
        <v>6946000000</v>
      </c>
    </row>
    <row r="1052" spans="1:12" x14ac:dyDescent="0.3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12</v>
      </c>
      <c r="K1052" t="s">
        <v>163</v>
      </c>
      <c r="L1052" s="2">
        <f t="shared" si="16"/>
        <v>7223000000</v>
      </c>
    </row>
    <row r="1053" spans="1:12" x14ac:dyDescent="0.3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35</v>
      </c>
      <c r="K1053" t="s">
        <v>213</v>
      </c>
      <c r="L1053" s="2">
        <f t="shared" si="16"/>
        <v>1065656000</v>
      </c>
    </row>
    <row r="1054" spans="1:12" x14ac:dyDescent="0.3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35</v>
      </c>
      <c r="K1054" t="s">
        <v>213</v>
      </c>
      <c r="L1054" s="2">
        <f t="shared" si="16"/>
        <v>1172931000</v>
      </c>
    </row>
    <row r="1055" spans="1:12" x14ac:dyDescent="0.3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35</v>
      </c>
      <c r="K1055" t="s">
        <v>213</v>
      </c>
      <c r="L1055" s="2">
        <f t="shared" si="16"/>
        <v>1339810000</v>
      </c>
    </row>
    <row r="1056" spans="1:12" x14ac:dyDescent="0.3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35</v>
      </c>
      <c r="K1056" t="s">
        <v>213</v>
      </c>
      <c r="L1056" s="2">
        <f t="shared" si="16"/>
        <v>1632301000</v>
      </c>
    </row>
    <row r="1057" spans="1:12" x14ac:dyDescent="0.3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35</v>
      </c>
      <c r="K1057" t="s">
        <v>392</v>
      </c>
      <c r="L1057" s="2">
        <f t="shared" si="16"/>
        <v>7314000000</v>
      </c>
    </row>
    <row r="1058" spans="1:12" x14ac:dyDescent="0.3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35</v>
      </c>
      <c r="K1058" t="s">
        <v>392</v>
      </c>
      <c r="L1058" s="2">
        <f t="shared" si="16"/>
        <v>8095000000</v>
      </c>
    </row>
    <row r="1059" spans="1:12" x14ac:dyDescent="0.3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35</v>
      </c>
      <c r="K1059" t="s">
        <v>392</v>
      </c>
      <c r="L1059" s="2">
        <f t="shared" si="16"/>
        <v>7619000000</v>
      </c>
    </row>
    <row r="1060" spans="1:12" x14ac:dyDescent="0.3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35</v>
      </c>
      <c r="K1060" t="s">
        <v>392</v>
      </c>
      <c r="L1060" s="2">
        <f t="shared" si="16"/>
        <v>8365000000</v>
      </c>
    </row>
    <row r="1061" spans="1:12" x14ac:dyDescent="0.3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58</v>
      </c>
      <c r="K1061" t="s">
        <v>137</v>
      </c>
      <c r="L1061" s="2">
        <f t="shared" si="16"/>
        <v>3570000000</v>
      </c>
    </row>
    <row r="1062" spans="1:12" x14ac:dyDescent="0.3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58</v>
      </c>
      <c r="K1062" t="s">
        <v>137</v>
      </c>
      <c r="L1062" s="2">
        <f t="shared" si="16"/>
        <v>4075000000</v>
      </c>
    </row>
    <row r="1063" spans="1:12" x14ac:dyDescent="0.3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58</v>
      </c>
      <c r="K1063" t="s">
        <v>137</v>
      </c>
      <c r="L1063" s="2">
        <f t="shared" si="16"/>
        <v>3916000000</v>
      </c>
    </row>
    <row r="1064" spans="1:12" x14ac:dyDescent="0.3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58</v>
      </c>
      <c r="K1064" t="s">
        <v>137</v>
      </c>
      <c r="L1064" s="2">
        <f t="shared" si="16"/>
        <v>2672000000</v>
      </c>
    </row>
    <row r="1065" spans="1:12" x14ac:dyDescent="0.3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58</v>
      </c>
      <c r="K1065" t="s">
        <v>137</v>
      </c>
      <c r="L1065" s="2">
        <f t="shared" si="16"/>
        <v>2209600000</v>
      </c>
    </row>
    <row r="1066" spans="1:12" x14ac:dyDescent="0.3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58</v>
      </c>
      <c r="K1066" t="s">
        <v>137</v>
      </c>
      <c r="L1066" s="2">
        <f t="shared" si="16"/>
        <v>1420800000</v>
      </c>
    </row>
    <row r="1067" spans="1:12" x14ac:dyDescent="0.3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58</v>
      </c>
      <c r="K1067" t="s">
        <v>137</v>
      </c>
      <c r="L1067" s="2">
        <f t="shared" si="16"/>
        <v>1278800000</v>
      </c>
    </row>
    <row r="1068" spans="1:12" x14ac:dyDescent="0.3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58</v>
      </c>
      <c r="K1068" t="s">
        <v>137</v>
      </c>
      <c r="L1068" s="2">
        <f t="shared" si="16"/>
        <v>319000000</v>
      </c>
    </row>
    <row r="1069" spans="1:12" x14ac:dyDescent="0.3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82</v>
      </c>
      <c r="K1069" t="s">
        <v>340</v>
      </c>
      <c r="L1069" s="2">
        <f t="shared" si="16"/>
        <v>5098000000</v>
      </c>
    </row>
    <row r="1070" spans="1:12" x14ac:dyDescent="0.3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82</v>
      </c>
      <c r="K1070" t="s">
        <v>340</v>
      </c>
      <c r="L1070" s="2">
        <f t="shared" si="16"/>
        <v>3331000000</v>
      </c>
    </row>
    <row r="1071" spans="1:12" x14ac:dyDescent="0.3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82</v>
      </c>
      <c r="K1071" t="s">
        <v>340</v>
      </c>
      <c r="L1071" s="2">
        <f t="shared" si="16"/>
        <v>3766000000</v>
      </c>
    </row>
    <row r="1072" spans="1:12" x14ac:dyDescent="0.3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82</v>
      </c>
      <c r="K1072" t="s">
        <v>340</v>
      </c>
      <c r="L1072" s="2">
        <f t="shared" si="16"/>
        <v>4485000000</v>
      </c>
    </row>
    <row r="1073" spans="1:12" x14ac:dyDescent="0.3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24</v>
      </c>
      <c r="K1073" t="s">
        <v>25</v>
      </c>
      <c r="L1073" s="2">
        <f t="shared" si="16"/>
        <v>9877000000</v>
      </c>
    </row>
    <row r="1074" spans="1:12" x14ac:dyDescent="0.3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24</v>
      </c>
      <c r="K1074" t="s">
        <v>25</v>
      </c>
      <c r="L1074" s="2">
        <f t="shared" si="16"/>
        <v>7665000000</v>
      </c>
    </row>
    <row r="1075" spans="1:12" x14ac:dyDescent="0.3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24</v>
      </c>
      <c r="K1075" t="s">
        <v>25</v>
      </c>
      <c r="L1075" s="2">
        <f t="shared" si="16"/>
        <v>6683000000</v>
      </c>
    </row>
    <row r="1076" spans="1:12" x14ac:dyDescent="0.3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24</v>
      </c>
      <c r="K1076" t="s">
        <v>25</v>
      </c>
      <c r="L1076" s="2">
        <f t="shared" si="16"/>
        <v>7547000000</v>
      </c>
    </row>
    <row r="1077" spans="1:12" x14ac:dyDescent="0.3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82</v>
      </c>
      <c r="K1077" t="s">
        <v>83</v>
      </c>
      <c r="L1077" s="2">
        <f t="shared" si="16"/>
        <v>3862000000</v>
      </c>
    </row>
    <row r="1078" spans="1:12" x14ac:dyDescent="0.3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82</v>
      </c>
      <c r="K1078" t="s">
        <v>83</v>
      </c>
      <c r="L1078" s="2">
        <f t="shared" si="16"/>
        <v>3200000000</v>
      </c>
    </row>
    <row r="1079" spans="1:12" x14ac:dyDescent="0.3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82</v>
      </c>
      <c r="K1079" t="s">
        <v>83</v>
      </c>
      <c r="L1079" s="2">
        <f t="shared" si="16"/>
        <v>2112000000</v>
      </c>
    </row>
    <row r="1080" spans="1:12" x14ac:dyDescent="0.3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82</v>
      </c>
      <c r="K1080" t="s">
        <v>83</v>
      </c>
      <c r="L1080" s="2">
        <f t="shared" si="16"/>
        <v>-960000000</v>
      </c>
    </row>
    <row r="1081" spans="1:12" x14ac:dyDescent="0.3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21</v>
      </c>
      <c r="K1081" t="s">
        <v>399</v>
      </c>
      <c r="L1081" s="2">
        <f t="shared" si="16"/>
        <v>26764000000</v>
      </c>
    </row>
    <row r="1082" spans="1:12" x14ac:dyDescent="0.3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21</v>
      </c>
      <c r="K1082" t="s">
        <v>399</v>
      </c>
      <c r="L1082" s="2">
        <f t="shared" si="16"/>
        <v>27886000000</v>
      </c>
    </row>
    <row r="1083" spans="1:12" x14ac:dyDescent="0.3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21</v>
      </c>
      <c r="K1083" t="s">
        <v>399</v>
      </c>
      <c r="L1083" s="2">
        <f t="shared" si="16"/>
        <v>28172000000</v>
      </c>
    </row>
    <row r="1084" spans="1:12" x14ac:dyDescent="0.3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21</v>
      </c>
      <c r="K1084" t="s">
        <v>399</v>
      </c>
      <c r="L1084" s="2">
        <f t="shared" si="16"/>
        <v>21292000000</v>
      </c>
    </row>
    <row r="1085" spans="1:12" x14ac:dyDescent="0.3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46</v>
      </c>
      <c r="K1085" t="s">
        <v>104</v>
      </c>
      <c r="L1085" s="2">
        <f t="shared" si="16"/>
        <v>1779109000</v>
      </c>
    </row>
    <row r="1086" spans="1:12" x14ac:dyDescent="0.3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46</v>
      </c>
      <c r="K1086" t="s">
        <v>104</v>
      </c>
      <c r="L1086" s="2">
        <f t="shared" si="16"/>
        <v>1965981000</v>
      </c>
    </row>
    <row r="1087" spans="1:12" x14ac:dyDescent="0.3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46</v>
      </c>
      <c r="K1087" t="s">
        <v>104</v>
      </c>
      <c r="L1087" s="2">
        <f t="shared" si="16"/>
        <v>1859593000</v>
      </c>
    </row>
    <row r="1088" spans="1:12" x14ac:dyDescent="0.3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46</v>
      </c>
      <c r="K1088" t="s">
        <v>104</v>
      </c>
      <c r="L1088" s="2">
        <f t="shared" si="16"/>
        <v>1929135000</v>
      </c>
    </row>
    <row r="1089" spans="1:12" x14ac:dyDescent="0.3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2">
        <f t="shared" si="16"/>
        <v>448353000</v>
      </c>
    </row>
    <row r="1090" spans="1:12" x14ac:dyDescent="0.3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2">
        <f t="shared" si="16"/>
        <v>477686000</v>
      </c>
    </row>
    <row r="1091" spans="1:12" x14ac:dyDescent="0.3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2">
        <f t="shared" ref="L1091:L1154" si="17">E1091-F1091-G1091-H1091-I1091</f>
        <v>501156000</v>
      </c>
    </row>
    <row r="1092" spans="1:12" x14ac:dyDescent="0.3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2">
        <f t="shared" si="17"/>
        <v>546945000</v>
      </c>
    </row>
    <row r="1093" spans="1:12" x14ac:dyDescent="0.3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21</v>
      </c>
      <c r="K1093" t="s">
        <v>33</v>
      </c>
      <c r="L1093" s="2">
        <f t="shared" si="17"/>
        <v>362000000</v>
      </c>
    </row>
    <row r="1094" spans="1:12" x14ac:dyDescent="0.3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21</v>
      </c>
      <c r="K1094" t="s">
        <v>33</v>
      </c>
      <c r="L1094" s="2">
        <f t="shared" si="17"/>
        <v>3127000000</v>
      </c>
    </row>
    <row r="1095" spans="1:12" x14ac:dyDescent="0.3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21</v>
      </c>
      <c r="K1095" t="s">
        <v>33</v>
      </c>
      <c r="L1095" s="2">
        <f t="shared" si="17"/>
        <v>3001000000</v>
      </c>
    </row>
    <row r="1096" spans="1:12" x14ac:dyDescent="0.3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21</v>
      </c>
      <c r="K1096" t="s">
        <v>33</v>
      </c>
      <c r="L1096" s="2">
        <f t="shared" si="17"/>
        <v>235000000</v>
      </c>
    </row>
    <row r="1097" spans="1:12" x14ac:dyDescent="0.3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82</v>
      </c>
      <c r="K1097" t="s">
        <v>143</v>
      </c>
      <c r="L1097" s="2">
        <f t="shared" si="17"/>
        <v>1952827000</v>
      </c>
    </row>
    <row r="1098" spans="1:12" x14ac:dyDescent="0.3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82</v>
      </c>
      <c r="K1098" t="s">
        <v>143</v>
      </c>
      <c r="L1098" s="2">
        <f t="shared" si="17"/>
        <v>1990986000</v>
      </c>
    </row>
    <row r="1099" spans="1:12" x14ac:dyDescent="0.3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82</v>
      </c>
      <c r="K1099" t="s">
        <v>143</v>
      </c>
      <c r="L1099" s="2">
        <f t="shared" si="17"/>
        <v>1770801000</v>
      </c>
    </row>
    <row r="1100" spans="1:12" x14ac:dyDescent="0.3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82</v>
      </c>
      <c r="K1100" t="s">
        <v>143</v>
      </c>
      <c r="L1100" s="2">
        <f t="shared" si="17"/>
        <v>-86136000</v>
      </c>
    </row>
    <row r="1101" spans="1:12" x14ac:dyDescent="0.3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24</v>
      </c>
      <c r="K1101" t="s">
        <v>25</v>
      </c>
      <c r="L1101" s="2">
        <f t="shared" si="17"/>
        <v>1400500000</v>
      </c>
    </row>
    <row r="1102" spans="1:12" x14ac:dyDescent="0.3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24</v>
      </c>
      <c r="K1102" t="s">
        <v>25</v>
      </c>
      <c r="L1102" s="2">
        <f t="shared" si="17"/>
        <v>1363500000</v>
      </c>
    </row>
    <row r="1103" spans="1:12" x14ac:dyDescent="0.3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82</v>
      </c>
      <c r="K1103" t="s">
        <v>83</v>
      </c>
      <c r="L1103" s="2">
        <f t="shared" si="17"/>
        <v>2157000000</v>
      </c>
    </row>
    <row r="1104" spans="1:12" x14ac:dyDescent="0.3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82</v>
      </c>
      <c r="K1104" t="s">
        <v>83</v>
      </c>
      <c r="L1104" s="2">
        <f t="shared" si="17"/>
        <v>1916000000</v>
      </c>
    </row>
    <row r="1105" spans="1:12" x14ac:dyDescent="0.3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82</v>
      </c>
      <c r="K1105" t="s">
        <v>83</v>
      </c>
      <c r="L1105" s="2">
        <f t="shared" si="17"/>
        <v>-672000000</v>
      </c>
    </row>
    <row r="1106" spans="1:12" x14ac:dyDescent="0.3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82</v>
      </c>
      <c r="K1106" t="s">
        <v>83</v>
      </c>
      <c r="L1106" s="2">
        <f t="shared" si="17"/>
        <v>-279000000</v>
      </c>
    </row>
    <row r="1107" spans="1:12" x14ac:dyDescent="0.3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46</v>
      </c>
      <c r="K1107" t="s">
        <v>378</v>
      </c>
      <c r="L1107" s="2">
        <f t="shared" si="17"/>
        <v>641000000</v>
      </c>
    </row>
    <row r="1108" spans="1:12" x14ac:dyDescent="0.3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46</v>
      </c>
      <c r="K1108" t="s">
        <v>378</v>
      </c>
      <c r="L1108" s="2">
        <f t="shared" si="17"/>
        <v>608000000</v>
      </c>
    </row>
    <row r="1109" spans="1:12" x14ac:dyDescent="0.3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46</v>
      </c>
      <c r="K1109" t="s">
        <v>378</v>
      </c>
      <c r="L1109" s="2">
        <f t="shared" si="17"/>
        <v>718000000</v>
      </c>
    </row>
    <row r="1110" spans="1:12" x14ac:dyDescent="0.3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46</v>
      </c>
      <c r="K1110" t="s">
        <v>378</v>
      </c>
      <c r="L1110" s="2">
        <f t="shared" si="17"/>
        <v>791000000</v>
      </c>
    </row>
    <row r="1111" spans="1:12" x14ac:dyDescent="0.3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41</v>
      </c>
      <c r="K1111" t="s">
        <v>42</v>
      </c>
      <c r="L1111" s="2">
        <f t="shared" si="17"/>
        <v>3276000000</v>
      </c>
    </row>
    <row r="1112" spans="1:12" x14ac:dyDescent="0.3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41</v>
      </c>
      <c r="K1112" t="s">
        <v>42</v>
      </c>
      <c r="L1112" s="2">
        <f t="shared" si="17"/>
        <v>3541000000</v>
      </c>
    </row>
    <row r="1113" spans="1:12" x14ac:dyDescent="0.3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41</v>
      </c>
      <c r="K1113" t="s">
        <v>42</v>
      </c>
      <c r="L1113" s="2">
        <f t="shared" si="17"/>
        <v>4395000000</v>
      </c>
    </row>
    <row r="1114" spans="1:12" x14ac:dyDescent="0.3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41</v>
      </c>
      <c r="K1114" t="s">
        <v>42</v>
      </c>
      <c r="L1114" s="2">
        <f t="shared" si="17"/>
        <v>4660000000</v>
      </c>
    </row>
    <row r="1115" spans="1:12" x14ac:dyDescent="0.3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2">
        <f t="shared" si="17"/>
        <v>3137000000</v>
      </c>
    </row>
    <row r="1116" spans="1:12" x14ac:dyDescent="0.3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2">
        <f t="shared" si="17"/>
        <v>700000000</v>
      </c>
    </row>
    <row r="1117" spans="1:12" x14ac:dyDescent="0.3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2">
        <f t="shared" si="17"/>
        <v>736000000</v>
      </c>
    </row>
    <row r="1118" spans="1:12" x14ac:dyDescent="0.3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2">
        <f t="shared" si="17"/>
        <v>1219000000</v>
      </c>
    </row>
    <row r="1119" spans="1:12" x14ac:dyDescent="0.3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21</v>
      </c>
      <c r="K1119" t="s">
        <v>56</v>
      </c>
      <c r="L1119" s="2">
        <f t="shared" si="17"/>
        <v>228347000</v>
      </c>
    </row>
    <row r="1120" spans="1:12" x14ac:dyDescent="0.3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21</v>
      </c>
      <c r="K1120" t="s">
        <v>56</v>
      </c>
      <c r="L1120" s="2">
        <f t="shared" si="17"/>
        <v>402648000</v>
      </c>
    </row>
    <row r="1121" spans="1:12" x14ac:dyDescent="0.3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21</v>
      </c>
      <c r="K1121" t="s">
        <v>56</v>
      </c>
      <c r="L1121" s="2">
        <f t="shared" si="17"/>
        <v>305826000</v>
      </c>
    </row>
    <row r="1122" spans="1:12" x14ac:dyDescent="0.3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21</v>
      </c>
      <c r="K1122" t="s">
        <v>56</v>
      </c>
      <c r="L1122" s="2">
        <f t="shared" si="17"/>
        <v>379793000</v>
      </c>
    </row>
    <row r="1123" spans="1:12" x14ac:dyDescent="0.3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82</v>
      </c>
      <c r="K1123" t="s">
        <v>83</v>
      </c>
      <c r="L1123" s="2">
        <f t="shared" si="17"/>
        <v>134000000</v>
      </c>
    </row>
    <row r="1124" spans="1:12" x14ac:dyDescent="0.3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82</v>
      </c>
      <c r="K1124" t="s">
        <v>83</v>
      </c>
      <c r="L1124" s="2">
        <f t="shared" si="17"/>
        <v>450000000</v>
      </c>
    </row>
    <row r="1125" spans="1:12" x14ac:dyDescent="0.3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82</v>
      </c>
      <c r="K1125" t="s">
        <v>83</v>
      </c>
      <c r="L1125" s="2">
        <f t="shared" si="17"/>
        <v>575000000</v>
      </c>
    </row>
    <row r="1126" spans="1:12" x14ac:dyDescent="0.3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82</v>
      </c>
      <c r="K1126" t="s">
        <v>83</v>
      </c>
      <c r="L1126" s="2">
        <f t="shared" si="17"/>
        <v>-5061000000</v>
      </c>
    </row>
    <row r="1127" spans="1:12" x14ac:dyDescent="0.3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288</v>
      </c>
      <c r="L1127" s="2">
        <f t="shared" si="17"/>
        <v>3238000000</v>
      </c>
    </row>
    <row r="1128" spans="1:12" x14ac:dyDescent="0.3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288</v>
      </c>
      <c r="L1128" s="2">
        <f t="shared" si="17"/>
        <v>3680000000</v>
      </c>
    </row>
    <row r="1129" spans="1:12" x14ac:dyDescent="0.3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288</v>
      </c>
      <c r="L1129" s="2">
        <f t="shared" si="17"/>
        <v>4175000000</v>
      </c>
    </row>
    <row r="1130" spans="1:12" x14ac:dyDescent="0.3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288</v>
      </c>
      <c r="L1130" s="2">
        <f t="shared" si="17"/>
        <v>4502000000</v>
      </c>
    </row>
    <row r="1131" spans="1:12" x14ac:dyDescent="0.3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12</v>
      </c>
      <c r="K1131" t="s">
        <v>210</v>
      </c>
      <c r="L1131" s="2">
        <f t="shared" si="17"/>
        <v>980000000</v>
      </c>
    </row>
    <row r="1132" spans="1:12" x14ac:dyDescent="0.3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12</v>
      </c>
      <c r="K1132" t="s">
        <v>210</v>
      </c>
      <c r="L1132" s="2">
        <f t="shared" si="17"/>
        <v>1178000000</v>
      </c>
    </row>
    <row r="1133" spans="1:12" x14ac:dyDescent="0.3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12</v>
      </c>
      <c r="K1133" t="s">
        <v>210</v>
      </c>
      <c r="L1133" s="2">
        <f t="shared" si="17"/>
        <v>1144000000</v>
      </c>
    </row>
    <row r="1134" spans="1:12" x14ac:dyDescent="0.3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12</v>
      </c>
      <c r="K1134" t="s">
        <v>210</v>
      </c>
      <c r="L1134" s="2">
        <f t="shared" si="17"/>
        <v>1248000000</v>
      </c>
    </row>
    <row r="1135" spans="1:12" x14ac:dyDescent="0.3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82</v>
      </c>
      <c r="K1135" t="s">
        <v>113</v>
      </c>
      <c r="L1135" s="2">
        <f t="shared" si="17"/>
        <v>3389000000</v>
      </c>
    </row>
    <row r="1136" spans="1:12" x14ac:dyDescent="0.3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82</v>
      </c>
      <c r="K1136" t="s">
        <v>113</v>
      </c>
      <c r="L1136" s="2">
        <f t="shared" si="17"/>
        <v>3199000000</v>
      </c>
    </row>
    <row r="1137" spans="1:12" x14ac:dyDescent="0.3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82</v>
      </c>
      <c r="K1137" t="s">
        <v>113</v>
      </c>
      <c r="L1137" s="2">
        <f t="shared" si="17"/>
        <v>3717000000</v>
      </c>
    </row>
    <row r="1138" spans="1:12" x14ac:dyDescent="0.3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82</v>
      </c>
      <c r="K1138" t="s">
        <v>113</v>
      </c>
      <c r="L1138" s="2">
        <f t="shared" si="17"/>
        <v>1299000000</v>
      </c>
    </row>
    <row r="1139" spans="1:12" x14ac:dyDescent="0.3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12</v>
      </c>
      <c r="K1139" t="s">
        <v>177</v>
      </c>
      <c r="L1139" s="2">
        <f t="shared" si="17"/>
        <v>3257000000</v>
      </c>
    </row>
    <row r="1140" spans="1:12" x14ac:dyDescent="0.3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12</v>
      </c>
      <c r="K1140" t="s">
        <v>177</v>
      </c>
      <c r="L1140" s="2">
        <f t="shared" si="17"/>
        <v>3575000000</v>
      </c>
    </row>
    <row r="1141" spans="1:12" x14ac:dyDescent="0.3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12</v>
      </c>
      <c r="K1141" t="s">
        <v>177</v>
      </c>
      <c r="L1141" s="2">
        <f t="shared" si="17"/>
        <v>2884000000</v>
      </c>
    </row>
    <row r="1142" spans="1:12" x14ac:dyDescent="0.3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12</v>
      </c>
      <c r="K1142" t="s">
        <v>177</v>
      </c>
      <c r="L1142" s="2">
        <f t="shared" si="17"/>
        <v>3074000000</v>
      </c>
    </row>
    <row r="1143" spans="1:12" x14ac:dyDescent="0.3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21</v>
      </c>
      <c r="K1143" t="s">
        <v>56</v>
      </c>
      <c r="L1143" s="2">
        <f t="shared" si="17"/>
        <v>609500000</v>
      </c>
    </row>
    <row r="1144" spans="1:12" x14ac:dyDescent="0.3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21</v>
      </c>
      <c r="K1144" t="s">
        <v>56</v>
      </c>
      <c r="L1144" s="2">
        <f t="shared" si="17"/>
        <v>822000000</v>
      </c>
    </row>
    <row r="1145" spans="1:12" x14ac:dyDescent="0.3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21</v>
      </c>
      <c r="K1145" t="s">
        <v>56</v>
      </c>
      <c r="L1145" s="2">
        <f t="shared" si="17"/>
        <v>716000000</v>
      </c>
    </row>
    <row r="1146" spans="1:12" x14ac:dyDescent="0.3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21</v>
      </c>
      <c r="K1146" t="s">
        <v>56</v>
      </c>
      <c r="L1146" s="2">
        <f t="shared" si="17"/>
        <v>413000000</v>
      </c>
    </row>
    <row r="1147" spans="1:12" x14ac:dyDescent="0.3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58</v>
      </c>
      <c r="K1147" t="s">
        <v>418</v>
      </c>
      <c r="L1147" s="2">
        <f t="shared" si="17"/>
        <v>1058638000</v>
      </c>
    </row>
    <row r="1148" spans="1:12" x14ac:dyDescent="0.3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58</v>
      </c>
      <c r="K1148" t="s">
        <v>418</v>
      </c>
      <c r="L1148" s="2">
        <f t="shared" si="17"/>
        <v>942721000</v>
      </c>
    </row>
    <row r="1149" spans="1:12" x14ac:dyDescent="0.3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58</v>
      </c>
      <c r="K1149" t="s">
        <v>418</v>
      </c>
      <c r="L1149" s="2">
        <f t="shared" si="17"/>
        <v>1385721000</v>
      </c>
    </row>
    <row r="1150" spans="1:12" x14ac:dyDescent="0.3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58</v>
      </c>
      <c r="K1150" t="s">
        <v>418</v>
      </c>
      <c r="L1150" s="2">
        <f t="shared" si="17"/>
        <v>1122273000</v>
      </c>
    </row>
    <row r="1151" spans="1:12" x14ac:dyDescent="0.3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21</v>
      </c>
      <c r="K1151" t="s">
        <v>33</v>
      </c>
      <c r="L1151" s="2">
        <f t="shared" si="17"/>
        <v>648239000</v>
      </c>
    </row>
    <row r="1152" spans="1:12" x14ac:dyDescent="0.3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21</v>
      </c>
      <c r="K1152" t="s">
        <v>33</v>
      </c>
      <c r="L1152" s="2">
        <f t="shared" si="17"/>
        <v>496000000</v>
      </c>
    </row>
    <row r="1153" spans="1:12" x14ac:dyDescent="0.3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21</v>
      </c>
      <c r="K1153" t="s">
        <v>33</v>
      </c>
      <c r="L1153" s="2">
        <f t="shared" si="17"/>
        <v>759000000</v>
      </c>
    </row>
    <row r="1154" spans="1:12" x14ac:dyDescent="0.3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21</v>
      </c>
      <c r="K1154" t="s">
        <v>33</v>
      </c>
      <c r="L1154" s="2">
        <f t="shared" si="17"/>
        <v>878000000</v>
      </c>
    </row>
    <row r="1155" spans="1:12" x14ac:dyDescent="0.3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421</v>
      </c>
      <c r="L1155" s="2">
        <f t="shared" ref="L1155:L1218" si="18">E1155-F1155-G1155-H1155-I1155</f>
        <v>690600000</v>
      </c>
    </row>
    <row r="1156" spans="1:12" x14ac:dyDescent="0.3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421</v>
      </c>
      <c r="L1156" s="2">
        <f t="shared" si="18"/>
        <v>725400000</v>
      </c>
    </row>
    <row r="1157" spans="1:12" x14ac:dyDescent="0.3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421</v>
      </c>
      <c r="L1157" s="2">
        <f t="shared" si="18"/>
        <v>657500000</v>
      </c>
    </row>
    <row r="1158" spans="1:12" x14ac:dyDescent="0.3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421</v>
      </c>
      <c r="L1158" s="2">
        <f t="shared" si="18"/>
        <v>678600000</v>
      </c>
    </row>
    <row r="1159" spans="1:12" x14ac:dyDescent="0.3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51</v>
      </c>
      <c r="K1159" t="s">
        <v>264</v>
      </c>
      <c r="L1159" s="2">
        <f t="shared" si="18"/>
        <v>277637000</v>
      </c>
    </row>
    <row r="1160" spans="1:12" x14ac:dyDescent="0.3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51</v>
      </c>
      <c r="K1160" t="s">
        <v>264</v>
      </c>
      <c r="L1160" s="2">
        <f t="shared" si="18"/>
        <v>377708000</v>
      </c>
    </row>
    <row r="1161" spans="1:12" x14ac:dyDescent="0.3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51</v>
      </c>
      <c r="K1161" t="s">
        <v>264</v>
      </c>
      <c r="L1161" s="2">
        <f t="shared" si="18"/>
        <v>453888000</v>
      </c>
    </row>
    <row r="1162" spans="1:12" x14ac:dyDescent="0.3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51</v>
      </c>
      <c r="K1162" t="s">
        <v>264</v>
      </c>
      <c r="L1162" s="2">
        <f t="shared" si="18"/>
        <v>509420000</v>
      </c>
    </row>
    <row r="1163" spans="1:12" x14ac:dyDescent="0.3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82</v>
      </c>
      <c r="K1163" t="s">
        <v>83</v>
      </c>
      <c r="L1163" s="2">
        <f t="shared" si="18"/>
        <v>946743000</v>
      </c>
    </row>
    <row r="1164" spans="1:12" x14ac:dyDescent="0.3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82</v>
      </c>
      <c r="K1164" t="s">
        <v>83</v>
      </c>
      <c r="L1164" s="2">
        <f t="shared" si="18"/>
        <v>868737000</v>
      </c>
    </row>
    <row r="1165" spans="1:12" x14ac:dyDescent="0.3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82</v>
      </c>
      <c r="K1165" t="s">
        <v>83</v>
      </c>
      <c r="L1165" s="2">
        <f t="shared" si="18"/>
        <v>1136972000</v>
      </c>
    </row>
    <row r="1166" spans="1:12" x14ac:dyDescent="0.3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82</v>
      </c>
      <c r="K1166" t="s">
        <v>83</v>
      </c>
      <c r="L1166" s="2">
        <f t="shared" si="18"/>
        <v>1074203000</v>
      </c>
    </row>
    <row r="1167" spans="1:12" x14ac:dyDescent="0.3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322</v>
      </c>
      <c r="L1167" s="2">
        <f t="shared" si="18"/>
        <v>1944100000</v>
      </c>
    </row>
    <row r="1168" spans="1:12" x14ac:dyDescent="0.3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322</v>
      </c>
      <c r="L1168" s="2">
        <f t="shared" si="18"/>
        <v>1920100000</v>
      </c>
    </row>
    <row r="1169" spans="1:12" x14ac:dyDescent="0.3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322</v>
      </c>
      <c r="L1169" s="2">
        <f t="shared" si="18"/>
        <v>2008900000</v>
      </c>
    </row>
    <row r="1170" spans="1:12" x14ac:dyDescent="0.3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78</v>
      </c>
      <c r="L1170" s="2">
        <f t="shared" si="18"/>
        <v>977393000</v>
      </c>
    </row>
    <row r="1171" spans="1:12" x14ac:dyDescent="0.3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78</v>
      </c>
      <c r="L1171" s="2">
        <f t="shared" si="18"/>
        <v>1103485000</v>
      </c>
    </row>
    <row r="1172" spans="1:12" x14ac:dyDescent="0.3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78</v>
      </c>
      <c r="L1172" s="2">
        <f t="shared" si="18"/>
        <v>1270374000</v>
      </c>
    </row>
    <row r="1173" spans="1:12" x14ac:dyDescent="0.3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78</v>
      </c>
      <c r="L1173" s="2">
        <f t="shared" si="18"/>
        <v>1514021000</v>
      </c>
    </row>
    <row r="1174" spans="1:12" x14ac:dyDescent="0.3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82</v>
      </c>
      <c r="K1174" t="s">
        <v>83</v>
      </c>
      <c r="L1174" s="2">
        <f t="shared" si="18"/>
        <v>8106000000</v>
      </c>
    </row>
    <row r="1175" spans="1:12" x14ac:dyDescent="0.3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82</v>
      </c>
      <c r="K1175" t="s">
        <v>83</v>
      </c>
      <c r="L1175" s="2">
        <f t="shared" si="18"/>
        <v>7362000000</v>
      </c>
    </row>
    <row r="1176" spans="1:12" x14ac:dyDescent="0.3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82</v>
      </c>
      <c r="K1176" t="s">
        <v>83</v>
      </c>
      <c r="L1176" s="2">
        <f t="shared" si="18"/>
        <v>6195000000</v>
      </c>
    </row>
    <row r="1177" spans="1:12" x14ac:dyDescent="0.3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82</v>
      </c>
      <c r="K1177" t="s">
        <v>83</v>
      </c>
      <c r="L1177" s="2">
        <f t="shared" si="18"/>
        <v>519000000</v>
      </c>
    </row>
    <row r="1178" spans="1:12" x14ac:dyDescent="0.3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46</v>
      </c>
      <c r="K1178" t="s">
        <v>428</v>
      </c>
      <c r="L1178" s="2">
        <f t="shared" si="18"/>
        <v>384700000</v>
      </c>
    </row>
    <row r="1179" spans="1:12" x14ac:dyDescent="0.3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46</v>
      </c>
      <c r="K1179" t="s">
        <v>428</v>
      </c>
      <c r="L1179" s="2">
        <f t="shared" si="18"/>
        <v>382300000</v>
      </c>
    </row>
    <row r="1180" spans="1:12" x14ac:dyDescent="0.3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46</v>
      </c>
      <c r="K1180" t="s">
        <v>428</v>
      </c>
      <c r="L1180" s="2">
        <f t="shared" si="18"/>
        <v>418400000</v>
      </c>
    </row>
    <row r="1181" spans="1:12" x14ac:dyDescent="0.3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46</v>
      </c>
      <c r="K1181" t="s">
        <v>428</v>
      </c>
      <c r="L1181" s="2">
        <f t="shared" si="18"/>
        <v>431800000</v>
      </c>
    </row>
    <row r="1182" spans="1:12" x14ac:dyDescent="0.3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12</v>
      </c>
      <c r="K1182" t="s">
        <v>430</v>
      </c>
      <c r="L1182" s="2">
        <f t="shared" si="18"/>
        <v>637330000</v>
      </c>
    </row>
    <row r="1183" spans="1:12" x14ac:dyDescent="0.3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12</v>
      </c>
      <c r="K1183" t="s">
        <v>430</v>
      </c>
      <c r="L1183" s="2">
        <f t="shared" si="18"/>
        <v>610205000</v>
      </c>
    </row>
    <row r="1184" spans="1:12" x14ac:dyDescent="0.3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12</v>
      </c>
      <c r="K1184" t="s">
        <v>430</v>
      </c>
      <c r="L1184" s="2">
        <f t="shared" si="18"/>
        <v>652382000</v>
      </c>
    </row>
    <row r="1185" spans="1:12" x14ac:dyDescent="0.3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12</v>
      </c>
      <c r="K1185" t="s">
        <v>430</v>
      </c>
      <c r="L1185" s="2">
        <f t="shared" si="18"/>
        <v>629352000</v>
      </c>
    </row>
    <row r="1186" spans="1:12" x14ac:dyDescent="0.3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2">
        <f t="shared" si="18"/>
        <v>1320200000</v>
      </c>
    </row>
    <row r="1187" spans="1:12" x14ac:dyDescent="0.3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2">
        <f t="shared" si="18"/>
        <v>1377700000</v>
      </c>
    </row>
    <row r="1188" spans="1:12" x14ac:dyDescent="0.3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2">
        <f t="shared" si="18"/>
        <v>1687300000</v>
      </c>
    </row>
    <row r="1189" spans="1:12" x14ac:dyDescent="0.3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2">
        <f t="shared" si="18"/>
        <v>2014200000</v>
      </c>
    </row>
    <row r="1190" spans="1:12" x14ac:dyDescent="0.3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41</v>
      </c>
      <c r="K1190" t="s">
        <v>42</v>
      </c>
      <c r="L1190" s="2">
        <f t="shared" si="18"/>
        <v>1762000000</v>
      </c>
    </row>
    <row r="1191" spans="1:12" x14ac:dyDescent="0.3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41</v>
      </c>
      <c r="K1191" t="s">
        <v>42</v>
      </c>
      <c r="L1191" s="2">
        <f t="shared" si="18"/>
        <v>2450000000</v>
      </c>
    </row>
    <row r="1192" spans="1:12" x14ac:dyDescent="0.3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41</v>
      </c>
      <c r="K1192" t="s">
        <v>42</v>
      </c>
      <c r="L1192" s="2">
        <f t="shared" si="18"/>
        <v>1508000000</v>
      </c>
    </row>
    <row r="1193" spans="1:12" x14ac:dyDescent="0.3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41</v>
      </c>
      <c r="K1193" t="s">
        <v>42</v>
      </c>
      <c r="L1193" s="2">
        <f t="shared" si="18"/>
        <v>2177000000</v>
      </c>
    </row>
    <row r="1194" spans="1:12" x14ac:dyDescent="0.3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76</v>
      </c>
      <c r="L1194" s="2">
        <f t="shared" si="18"/>
        <v>1829793000</v>
      </c>
    </row>
    <row r="1195" spans="1:12" x14ac:dyDescent="0.3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76</v>
      </c>
      <c r="L1195" s="2">
        <f t="shared" si="18"/>
        <v>2412414000</v>
      </c>
    </row>
    <row r="1196" spans="1:12" x14ac:dyDescent="0.3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76</v>
      </c>
      <c r="L1196" s="2">
        <f t="shared" si="18"/>
        <v>3073312000</v>
      </c>
    </row>
    <row r="1197" spans="1:12" x14ac:dyDescent="0.3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76</v>
      </c>
      <c r="L1197" s="2">
        <f t="shared" si="18"/>
        <v>3258907000</v>
      </c>
    </row>
    <row r="1198" spans="1:12" x14ac:dyDescent="0.3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24</v>
      </c>
      <c r="K1198" t="s">
        <v>165</v>
      </c>
      <c r="L1198" s="2">
        <f t="shared" si="18"/>
        <v>1190769000</v>
      </c>
    </row>
    <row r="1199" spans="1:12" x14ac:dyDescent="0.3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24</v>
      </c>
      <c r="K1199" t="s">
        <v>165</v>
      </c>
      <c r="L1199" s="2">
        <f t="shared" si="18"/>
        <v>1018697000</v>
      </c>
    </row>
    <row r="1200" spans="1:12" x14ac:dyDescent="0.3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24</v>
      </c>
      <c r="K1200" t="s">
        <v>165</v>
      </c>
      <c r="L1200" s="2">
        <f t="shared" si="18"/>
        <v>1060549000</v>
      </c>
    </row>
    <row r="1201" spans="1:12" x14ac:dyDescent="0.3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24</v>
      </c>
      <c r="K1201" t="s">
        <v>165</v>
      </c>
      <c r="L1201" s="2">
        <f t="shared" si="18"/>
        <v>1322748000</v>
      </c>
    </row>
    <row r="1202" spans="1:12" x14ac:dyDescent="0.3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41</v>
      </c>
      <c r="K1202" t="s">
        <v>44</v>
      </c>
      <c r="L1202" s="2">
        <f t="shared" si="18"/>
        <v>2278000000</v>
      </c>
    </row>
    <row r="1203" spans="1:12" x14ac:dyDescent="0.3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41</v>
      </c>
      <c r="K1203" t="s">
        <v>44</v>
      </c>
      <c r="L1203" s="2">
        <f t="shared" si="18"/>
        <v>2299000000</v>
      </c>
    </row>
    <row r="1204" spans="1:12" x14ac:dyDescent="0.3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41</v>
      </c>
      <c r="K1204" t="s">
        <v>44</v>
      </c>
      <c r="L1204" s="2">
        <f t="shared" si="18"/>
        <v>2623000000</v>
      </c>
    </row>
    <row r="1205" spans="1:12" x14ac:dyDescent="0.3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41</v>
      </c>
      <c r="K1205" t="s">
        <v>44</v>
      </c>
      <c r="L1205" s="2">
        <f t="shared" si="18"/>
        <v>2962000000</v>
      </c>
    </row>
    <row r="1206" spans="1:12" x14ac:dyDescent="0.3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35</v>
      </c>
      <c r="K1206" t="s">
        <v>213</v>
      </c>
      <c r="L1206" s="2">
        <f t="shared" si="18"/>
        <v>9705000000</v>
      </c>
    </row>
    <row r="1207" spans="1:12" x14ac:dyDescent="0.3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35</v>
      </c>
      <c r="K1207" t="s">
        <v>213</v>
      </c>
      <c r="L1207" s="2">
        <f t="shared" si="18"/>
        <v>9581000000</v>
      </c>
    </row>
    <row r="1208" spans="1:12" x14ac:dyDescent="0.3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35</v>
      </c>
      <c r="K1208" t="s">
        <v>213</v>
      </c>
      <c r="L1208" s="2">
        <f t="shared" si="18"/>
        <v>9712000000</v>
      </c>
    </row>
    <row r="1209" spans="1:12" x14ac:dyDescent="0.3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35</v>
      </c>
      <c r="K1209" t="s">
        <v>213</v>
      </c>
      <c r="L1209" s="2">
        <f t="shared" si="18"/>
        <v>9785000000</v>
      </c>
    </row>
    <row r="1210" spans="1:12" x14ac:dyDescent="0.3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2">
        <f t="shared" si="18"/>
        <v>17074000000</v>
      </c>
    </row>
    <row r="1211" spans="1:12" x14ac:dyDescent="0.3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2">
        <f t="shared" si="18"/>
        <v>16366000000</v>
      </c>
    </row>
    <row r="1212" spans="1:12" x14ac:dyDescent="0.3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2">
        <f t="shared" si="18"/>
        <v>13499000000</v>
      </c>
    </row>
    <row r="1213" spans="1:12" x14ac:dyDescent="0.3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2">
        <f t="shared" si="18"/>
        <v>12976000000</v>
      </c>
    </row>
    <row r="1214" spans="1:12" x14ac:dyDescent="0.3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46</v>
      </c>
      <c r="K1214" t="s">
        <v>378</v>
      </c>
      <c r="L1214" s="2">
        <f t="shared" si="18"/>
        <v>1124000000</v>
      </c>
    </row>
    <row r="1215" spans="1:12" x14ac:dyDescent="0.3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46</v>
      </c>
      <c r="K1215" t="s">
        <v>378</v>
      </c>
      <c r="L1215" s="2">
        <f t="shared" si="18"/>
        <v>1494900000</v>
      </c>
    </row>
    <row r="1216" spans="1:12" x14ac:dyDescent="0.3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46</v>
      </c>
      <c r="K1216" t="s">
        <v>378</v>
      </c>
      <c r="L1216" s="2">
        <f t="shared" si="18"/>
        <v>1430800000</v>
      </c>
    </row>
    <row r="1217" spans="1:12" x14ac:dyDescent="0.3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46</v>
      </c>
      <c r="K1217" t="s">
        <v>378</v>
      </c>
      <c r="L1217" s="2">
        <f t="shared" si="18"/>
        <v>1591700000</v>
      </c>
    </row>
    <row r="1218" spans="1:12" x14ac:dyDescent="0.3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35</v>
      </c>
      <c r="K1218" t="s">
        <v>169</v>
      </c>
      <c r="L1218" s="2">
        <f t="shared" si="18"/>
        <v>743050000</v>
      </c>
    </row>
    <row r="1219" spans="1:12" x14ac:dyDescent="0.3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35</v>
      </c>
      <c r="K1219" t="s">
        <v>169</v>
      </c>
      <c r="L1219" s="2">
        <f t="shared" ref="L1219:L1282" si="19">E1219-F1219-G1219-H1219-I1219</f>
        <v>823919000</v>
      </c>
    </row>
    <row r="1220" spans="1:12" x14ac:dyDescent="0.3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35</v>
      </c>
      <c r="K1220" t="s">
        <v>169</v>
      </c>
      <c r="L1220" s="2">
        <f t="shared" si="19"/>
        <v>1251916000</v>
      </c>
    </row>
    <row r="1221" spans="1:12" x14ac:dyDescent="0.3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35</v>
      </c>
      <c r="K1221" t="s">
        <v>169</v>
      </c>
      <c r="L1221" s="2">
        <f t="shared" si="19"/>
        <v>1330741000</v>
      </c>
    </row>
    <row r="1222" spans="1:12" x14ac:dyDescent="0.3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46</v>
      </c>
      <c r="K1222" t="s">
        <v>49</v>
      </c>
      <c r="L1222" s="2">
        <f t="shared" si="19"/>
        <v>1441500000</v>
      </c>
    </row>
    <row r="1223" spans="1:12" x14ac:dyDescent="0.3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46</v>
      </c>
      <c r="K1223" t="s">
        <v>49</v>
      </c>
      <c r="L1223" s="2">
        <f t="shared" si="19"/>
        <v>1838200000</v>
      </c>
    </row>
    <row r="1224" spans="1:12" x14ac:dyDescent="0.3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46</v>
      </c>
      <c r="K1224" t="s">
        <v>49</v>
      </c>
      <c r="L1224" s="2">
        <f t="shared" si="19"/>
        <v>2024300000</v>
      </c>
    </row>
    <row r="1225" spans="1:12" x14ac:dyDescent="0.3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46</v>
      </c>
      <c r="K1225" t="s">
        <v>49</v>
      </c>
      <c r="L1225" s="2">
        <f t="shared" si="19"/>
        <v>2047600000</v>
      </c>
    </row>
    <row r="1226" spans="1:12" x14ac:dyDescent="0.3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12</v>
      </c>
      <c r="K1226" t="s">
        <v>163</v>
      </c>
      <c r="L1226" s="2">
        <f t="shared" si="19"/>
        <v>1374056000</v>
      </c>
    </row>
    <row r="1227" spans="1:12" x14ac:dyDescent="0.3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12</v>
      </c>
      <c r="K1227" t="s">
        <v>163</v>
      </c>
      <c r="L1227" s="2">
        <f t="shared" si="19"/>
        <v>1393752000</v>
      </c>
    </row>
    <row r="1228" spans="1:12" x14ac:dyDescent="0.3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12</v>
      </c>
      <c r="K1228" t="s">
        <v>163</v>
      </c>
      <c r="L1228" s="2">
        <f t="shared" si="19"/>
        <v>1511753000</v>
      </c>
    </row>
    <row r="1229" spans="1:12" x14ac:dyDescent="0.3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12</v>
      </c>
      <c r="K1229" t="s">
        <v>163</v>
      </c>
      <c r="L1229" s="2">
        <f t="shared" si="19"/>
        <v>1178009000</v>
      </c>
    </row>
    <row r="1230" spans="1:12" x14ac:dyDescent="0.3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200</v>
      </c>
      <c r="L1230" s="2">
        <f t="shared" si="19"/>
        <v>603899000</v>
      </c>
    </row>
    <row r="1231" spans="1:12" x14ac:dyDescent="0.3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200</v>
      </c>
      <c r="L1231" s="2">
        <f t="shared" si="19"/>
        <v>716494000</v>
      </c>
    </row>
    <row r="1232" spans="1:12" x14ac:dyDescent="0.3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200</v>
      </c>
      <c r="L1232" s="2">
        <f t="shared" si="19"/>
        <v>833386000</v>
      </c>
    </row>
    <row r="1233" spans="1:12" x14ac:dyDescent="0.3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200</v>
      </c>
      <c r="L1233" s="2">
        <f t="shared" si="19"/>
        <v>982664000</v>
      </c>
    </row>
    <row r="1234" spans="1:12" x14ac:dyDescent="0.3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24</v>
      </c>
      <c r="K1234" t="s">
        <v>29</v>
      </c>
      <c r="L1234" s="2">
        <f t="shared" si="19"/>
        <v>202324000</v>
      </c>
    </row>
    <row r="1235" spans="1:12" x14ac:dyDescent="0.3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24</v>
      </c>
      <c r="K1235" t="s">
        <v>29</v>
      </c>
      <c r="L1235" s="2">
        <f t="shared" si="19"/>
        <v>261844000</v>
      </c>
    </row>
    <row r="1236" spans="1:12" x14ac:dyDescent="0.3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24</v>
      </c>
      <c r="K1236" t="s">
        <v>29</v>
      </c>
      <c r="L1236" s="2">
        <f t="shared" si="19"/>
        <v>224132000</v>
      </c>
    </row>
    <row r="1237" spans="1:12" x14ac:dyDescent="0.3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24</v>
      </c>
      <c r="K1237" t="s">
        <v>29</v>
      </c>
      <c r="L1237" s="2">
        <f t="shared" si="19"/>
        <v>299724000</v>
      </c>
    </row>
    <row r="1238" spans="1:12" x14ac:dyDescent="0.3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35</v>
      </c>
      <c r="K1238" t="s">
        <v>392</v>
      </c>
      <c r="L1238" s="2">
        <f t="shared" si="19"/>
        <v>13824000000</v>
      </c>
    </row>
    <row r="1239" spans="1:12" x14ac:dyDescent="0.3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35</v>
      </c>
      <c r="K1239" t="s">
        <v>392</v>
      </c>
      <c r="L1239" s="2">
        <f t="shared" si="19"/>
        <v>12237000000</v>
      </c>
    </row>
    <row r="1240" spans="1:12" x14ac:dyDescent="0.3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35</v>
      </c>
      <c r="K1240" t="s">
        <v>392</v>
      </c>
      <c r="L1240" s="2">
        <f t="shared" si="19"/>
        <v>10691000000</v>
      </c>
    </row>
    <row r="1241" spans="1:12" x14ac:dyDescent="0.3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35</v>
      </c>
      <c r="K1241" t="s">
        <v>392</v>
      </c>
      <c r="L1241" s="2">
        <f t="shared" si="19"/>
        <v>10815000000</v>
      </c>
    </row>
    <row r="1242" spans="1:12" x14ac:dyDescent="0.3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46</v>
      </c>
      <c r="K1242" t="s">
        <v>104</v>
      </c>
      <c r="L1242" s="2">
        <f t="shared" si="19"/>
        <v>4747000000</v>
      </c>
    </row>
    <row r="1243" spans="1:12" x14ac:dyDescent="0.3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46</v>
      </c>
      <c r="K1243" t="s">
        <v>104</v>
      </c>
      <c r="L1243" s="2">
        <f t="shared" si="19"/>
        <v>6204000000</v>
      </c>
    </row>
    <row r="1244" spans="1:12" x14ac:dyDescent="0.3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46</v>
      </c>
      <c r="K1244" t="s">
        <v>104</v>
      </c>
      <c r="L1244" s="2">
        <f t="shared" si="19"/>
        <v>6195000000</v>
      </c>
    </row>
    <row r="1245" spans="1:12" x14ac:dyDescent="0.3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46</v>
      </c>
      <c r="K1245" t="s">
        <v>104</v>
      </c>
      <c r="L1245" s="2">
        <f t="shared" si="19"/>
        <v>6149000000</v>
      </c>
    </row>
    <row r="1246" spans="1:12" x14ac:dyDescent="0.3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12</v>
      </c>
      <c r="K1246" t="s">
        <v>156</v>
      </c>
      <c r="L1246" s="2">
        <f t="shared" si="19"/>
        <v>55900000</v>
      </c>
    </row>
    <row r="1247" spans="1:12" x14ac:dyDescent="0.3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12</v>
      </c>
      <c r="K1247" t="s">
        <v>156</v>
      </c>
      <c r="L1247" s="2">
        <f t="shared" si="19"/>
        <v>753600000</v>
      </c>
    </row>
    <row r="1248" spans="1:12" x14ac:dyDescent="0.3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12</v>
      </c>
      <c r="K1248" t="s">
        <v>156</v>
      </c>
      <c r="L1248" s="2">
        <f t="shared" si="19"/>
        <v>851900000</v>
      </c>
    </row>
    <row r="1249" spans="1:12" x14ac:dyDescent="0.3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12</v>
      </c>
      <c r="K1249" t="s">
        <v>156</v>
      </c>
      <c r="L1249" s="2">
        <f t="shared" si="19"/>
        <v>731900000</v>
      </c>
    </row>
    <row r="1250" spans="1:12" x14ac:dyDescent="0.3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41</v>
      </c>
      <c r="K1250" t="s">
        <v>42</v>
      </c>
      <c r="L1250" s="2">
        <f t="shared" si="19"/>
        <v>851755000</v>
      </c>
    </row>
    <row r="1251" spans="1:12" x14ac:dyDescent="0.3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41</v>
      </c>
      <c r="K1251" t="s">
        <v>42</v>
      </c>
      <c r="L1251" s="2">
        <f t="shared" si="19"/>
        <v>846323000</v>
      </c>
    </row>
    <row r="1252" spans="1:12" x14ac:dyDescent="0.3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41</v>
      </c>
      <c r="K1252" t="s">
        <v>42</v>
      </c>
      <c r="L1252" s="2">
        <f t="shared" si="19"/>
        <v>811242000</v>
      </c>
    </row>
    <row r="1253" spans="1:12" x14ac:dyDescent="0.3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41</v>
      </c>
      <c r="K1253" t="s">
        <v>42</v>
      </c>
      <c r="L1253" s="2">
        <f t="shared" si="19"/>
        <v>854602000</v>
      </c>
    </row>
    <row r="1254" spans="1:12" x14ac:dyDescent="0.3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2">
        <f t="shared" si="19"/>
        <v>1550000000</v>
      </c>
    </row>
    <row r="1255" spans="1:12" x14ac:dyDescent="0.3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2">
        <f t="shared" si="19"/>
        <v>1497000000</v>
      </c>
    </row>
    <row r="1256" spans="1:12" x14ac:dyDescent="0.3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2">
        <f t="shared" si="19"/>
        <v>1989000000</v>
      </c>
    </row>
    <row r="1257" spans="1:12" x14ac:dyDescent="0.3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2">
        <f t="shared" si="19"/>
        <v>1130000000</v>
      </c>
    </row>
    <row r="1258" spans="1:12" x14ac:dyDescent="0.3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41</v>
      </c>
      <c r="K1258" t="s">
        <v>44</v>
      </c>
      <c r="L1258" s="2">
        <f t="shared" si="19"/>
        <v>3026000000</v>
      </c>
    </row>
    <row r="1259" spans="1:12" x14ac:dyDescent="0.3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41</v>
      </c>
      <c r="K1259" t="s">
        <v>44</v>
      </c>
      <c r="L1259" s="2">
        <f t="shared" si="19"/>
        <v>2561000000</v>
      </c>
    </row>
    <row r="1260" spans="1:12" x14ac:dyDescent="0.3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41</v>
      </c>
      <c r="K1260" t="s">
        <v>44</v>
      </c>
      <c r="L1260" s="2">
        <f t="shared" si="19"/>
        <v>2867000000</v>
      </c>
    </row>
    <row r="1261" spans="1:12" x14ac:dyDescent="0.3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41</v>
      </c>
      <c r="K1261" t="s">
        <v>44</v>
      </c>
      <c r="L1261" s="2">
        <f t="shared" si="19"/>
        <v>2831000000</v>
      </c>
    </row>
    <row r="1262" spans="1:12" x14ac:dyDescent="0.3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46</v>
      </c>
      <c r="K1262" t="s">
        <v>378</v>
      </c>
      <c r="L1262" s="2">
        <f t="shared" si="19"/>
        <v>708000000</v>
      </c>
    </row>
    <row r="1263" spans="1:12" x14ac:dyDescent="0.3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46</v>
      </c>
      <c r="K1263" t="s">
        <v>378</v>
      </c>
      <c r="L1263" s="2">
        <f t="shared" si="19"/>
        <v>-1684000000</v>
      </c>
    </row>
    <row r="1264" spans="1:12" x14ac:dyDescent="0.3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46</v>
      </c>
      <c r="K1264" t="s">
        <v>378</v>
      </c>
      <c r="L1264" s="2">
        <f t="shared" si="19"/>
        <v>1759000000</v>
      </c>
    </row>
    <row r="1265" spans="1:12" x14ac:dyDescent="0.3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46</v>
      </c>
      <c r="K1265" t="s">
        <v>378</v>
      </c>
      <c r="L1265" s="2">
        <f t="shared" si="19"/>
        <v>7769000000</v>
      </c>
    </row>
    <row r="1266" spans="1:12" x14ac:dyDescent="0.3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82</v>
      </c>
      <c r="K1266" t="s">
        <v>340</v>
      </c>
      <c r="L1266" s="2">
        <f t="shared" si="19"/>
        <v>4470000000</v>
      </c>
    </row>
    <row r="1267" spans="1:12" x14ac:dyDescent="0.3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82</v>
      </c>
      <c r="K1267" t="s">
        <v>340</v>
      </c>
      <c r="L1267" s="2">
        <f t="shared" si="19"/>
        <v>2577000000</v>
      </c>
    </row>
    <row r="1268" spans="1:12" x14ac:dyDescent="0.3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82</v>
      </c>
      <c r="K1268" t="s">
        <v>340</v>
      </c>
      <c r="L1268" s="2">
        <f t="shared" si="19"/>
        <v>3307000000</v>
      </c>
    </row>
    <row r="1269" spans="1:12" x14ac:dyDescent="0.3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82</v>
      </c>
      <c r="K1269" t="s">
        <v>340</v>
      </c>
      <c r="L1269" s="2">
        <f t="shared" si="19"/>
        <v>4436000000</v>
      </c>
    </row>
    <row r="1270" spans="1:12" x14ac:dyDescent="0.3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288</v>
      </c>
      <c r="L1270" s="2">
        <f t="shared" si="19"/>
        <v>654900000</v>
      </c>
    </row>
    <row r="1271" spans="1:12" x14ac:dyDescent="0.3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288</v>
      </c>
      <c r="L1271" s="2">
        <f t="shared" si="19"/>
        <v>545800000</v>
      </c>
    </row>
    <row r="1272" spans="1:12" x14ac:dyDescent="0.3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288</v>
      </c>
      <c r="L1272" s="2">
        <f t="shared" si="19"/>
        <v>613100000</v>
      </c>
    </row>
    <row r="1273" spans="1:12" x14ac:dyDescent="0.3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288</v>
      </c>
      <c r="L1273" s="2">
        <f t="shared" si="19"/>
        <v>743900000</v>
      </c>
    </row>
    <row r="1274" spans="1:12" x14ac:dyDescent="0.3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12</v>
      </c>
      <c r="K1274" t="s">
        <v>163</v>
      </c>
      <c r="L1274" s="2">
        <f t="shared" si="19"/>
        <v>465122000</v>
      </c>
    </row>
    <row r="1275" spans="1:12" x14ac:dyDescent="0.3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12</v>
      </c>
      <c r="K1275" t="s">
        <v>163</v>
      </c>
      <c r="L1275" s="2">
        <f t="shared" si="19"/>
        <v>475999000</v>
      </c>
    </row>
    <row r="1276" spans="1:12" x14ac:dyDescent="0.3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12</v>
      </c>
      <c r="K1276" t="s">
        <v>163</v>
      </c>
      <c r="L1276" s="2">
        <f t="shared" si="19"/>
        <v>429060000</v>
      </c>
    </row>
    <row r="1277" spans="1:12" x14ac:dyDescent="0.3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12</v>
      </c>
      <c r="K1277" t="s">
        <v>163</v>
      </c>
      <c r="L1277" s="2">
        <f t="shared" si="19"/>
        <v>295954000</v>
      </c>
    </row>
    <row r="1278" spans="1:12" x14ac:dyDescent="0.3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2">
        <f t="shared" si="19"/>
        <v>2502000000</v>
      </c>
    </row>
    <row r="1279" spans="1:12" x14ac:dyDescent="0.3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2">
        <f t="shared" si="19"/>
        <v>2625000000</v>
      </c>
    </row>
    <row r="1280" spans="1:12" x14ac:dyDescent="0.3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2">
        <f t="shared" si="19"/>
        <v>2608000000</v>
      </c>
    </row>
    <row r="1281" spans="1:12" x14ac:dyDescent="0.3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2">
        <f t="shared" si="19"/>
        <v>2321000000</v>
      </c>
    </row>
    <row r="1282" spans="1:12" x14ac:dyDescent="0.3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21</v>
      </c>
      <c r="K1282" t="s">
        <v>33</v>
      </c>
      <c r="L1282" s="2">
        <f t="shared" si="19"/>
        <v>7230000000</v>
      </c>
    </row>
    <row r="1283" spans="1:12" x14ac:dyDescent="0.3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21</v>
      </c>
      <c r="K1283" t="s">
        <v>33</v>
      </c>
      <c r="L1283" s="2">
        <f t="shared" ref="L1283:L1346" si="20">E1283-F1283-G1283-H1283-I1283</f>
        <v>7550000000</v>
      </c>
    </row>
    <row r="1284" spans="1:12" x14ac:dyDescent="0.3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21</v>
      </c>
      <c r="K1284" t="s">
        <v>33</v>
      </c>
      <c r="L1284" s="2">
        <f t="shared" si="20"/>
        <v>5776000000</v>
      </c>
    </row>
    <row r="1285" spans="1:12" x14ac:dyDescent="0.3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21</v>
      </c>
      <c r="K1285" t="s">
        <v>33</v>
      </c>
      <c r="L1285" s="2">
        <f t="shared" si="20"/>
        <v>6495000000</v>
      </c>
    </row>
    <row r="1286" spans="1:12" x14ac:dyDescent="0.3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21</v>
      </c>
      <c r="K1286" t="s">
        <v>33</v>
      </c>
      <c r="L1286" s="2">
        <f t="shared" si="20"/>
        <v>27341000</v>
      </c>
    </row>
    <row r="1287" spans="1:12" x14ac:dyDescent="0.3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21</v>
      </c>
      <c r="K1287" t="s">
        <v>33</v>
      </c>
      <c r="L1287" s="2">
        <f t="shared" si="20"/>
        <v>122466000</v>
      </c>
    </row>
    <row r="1288" spans="1:12" x14ac:dyDescent="0.3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21</v>
      </c>
      <c r="K1288" t="s">
        <v>33</v>
      </c>
      <c r="L1288" s="2">
        <f t="shared" si="20"/>
        <v>11968000</v>
      </c>
    </row>
    <row r="1289" spans="1:12" x14ac:dyDescent="0.3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12</v>
      </c>
      <c r="K1289" t="s">
        <v>163</v>
      </c>
      <c r="L1289" s="2">
        <f t="shared" si="20"/>
        <v>397461000</v>
      </c>
    </row>
    <row r="1290" spans="1:12" x14ac:dyDescent="0.3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12</v>
      </c>
      <c r="K1290" t="s">
        <v>163</v>
      </c>
      <c r="L1290" s="2">
        <f t="shared" si="20"/>
        <v>355720000</v>
      </c>
    </row>
    <row r="1291" spans="1:12" x14ac:dyDescent="0.3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12</v>
      </c>
      <c r="K1291" t="s">
        <v>163</v>
      </c>
      <c r="L1291" s="2">
        <f t="shared" si="20"/>
        <v>523865000</v>
      </c>
    </row>
    <row r="1292" spans="1:12" x14ac:dyDescent="0.3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12</v>
      </c>
      <c r="K1292" t="s">
        <v>163</v>
      </c>
      <c r="L1292" s="2">
        <f t="shared" si="20"/>
        <v>545258000</v>
      </c>
    </row>
    <row r="1293" spans="1:12" x14ac:dyDescent="0.3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132</v>
      </c>
      <c r="L1293" s="2">
        <f t="shared" si="20"/>
        <v>788554000</v>
      </c>
    </row>
    <row r="1294" spans="1:12" x14ac:dyDescent="0.3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132</v>
      </c>
      <c r="L1294" s="2">
        <f t="shared" si="20"/>
        <v>855094000</v>
      </c>
    </row>
    <row r="1295" spans="1:12" x14ac:dyDescent="0.3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132</v>
      </c>
      <c r="L1295" s="2">
        <f t="shared" si="20"/>
        <v>946177000</v>
      </c>
    </row>
    <row r="1296" spans="1:12" x14ac:dyDescent="0.3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132</v>
      </c>
      <c r="L1296" s="2">
        <f t="shared" si="20"/>
        <v>1286169000</v>
      </c>
    </row>
    <row r="1297" spans="1:12" x14ac:dyDescent="0.3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24</v>
      </c>
      <c r="K1297" t="s">
        <v>65</v>
      </c>
      <c r="L1297" s="2">
        <f t="shared" si="20"/>
        <v>743050000</v>
      </c>
    </row>
    <row r="1298" spans="1:12" x14ac:dyDescent="0.3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24</v>
      </c>
      <c r="K1298" t="s">
        <v>65</v>
      </c>
      <c r="L1298" s="2">
        <f t="shared" si="20"/>
        <v>823919000</v>
      </c>
    </row>
    <row r="1299" spans="1:12" x14ac:dyDescent="0.3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24</v>
      </c>
      <c r="K1299" t="s">
        <v>65</v>
      </c>
      <c r="L1299" s="2">
        <f t="shared" si="20"/>
        <v>1251916000</v>
      </c>
    </row>
    <row r="1300" spans="1:12" x14ac:dyDescent="0.3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24</v>
      </c>
      <c r="K1300" t="s">
        <v>65</v>
      </c>
      <c r="L1300" s="2">
        <f t="shared" si="20"/>
        <v>1330741000</v>
      </c>
    </row>
    <row r="1301" spans="1:12" x14ac:dyDescent="0.3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12</v>
      </c>
      <c r="K1301" t="s">
        <v>461</v>
      </c>
      <c r="L1301" s="2">
        <f t="shared" si="20"/>
        <v>396577000</v>
      </c>
    </row>
    <row r="1302" spans="1:12" x14ac:dyDescent="0.3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12</v>
      </c>
      <c r="K1302" t="s">
        <v>461</v>
      </c>
      <c r="L1302" s="2">
        <f t="shared" si="20"/>
        <v>496625000</v>
      </c>
    </row>
    <row r="1303" spans="1:12" x14ac:dyDescent="0.3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12</v>
      </c>
      <c r="K1303" t="s">
        <v>461</v>
      </c>
      <c r="L1303" s="2">
        <f t="shared" si="20"/>
        <v>580480000</v>
      </c>
    </row>
    <row r="1304" spans="1:12" x14ac:dyDescent="0.3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12</v>
      </c>
      <c r="K1304" t="s">
        <v>461</v>
      </c>
      <c r="L1304" s="2">
        <f t="shared" si="20"/>
        <v>553222000</v>
      </c>
    </row>
    <row r="1305" spans="1:12" x14ac:dyDescent="0.3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21</v>
      </c>
      <c r="K1305" t="s">
        <v>399</v>
      </c>
      <c r="L1305" s="2">
        <f t="shared" si="20"/>
        <v>204180000</v>
      </c>
    </row>
    <row r="1306" spans="1:12" x14ac:dyDescent="0.3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21</v>
      </c>
      <c r="K1306" t="s">
        <v>399</v>
      </c>
      <c r="L1306" s="2">
        <f t="shared" si="20"/>
        <v>234460000</v>
      </c>
    </row>
    <row r="1307" spans="1:12" x14ac:dyDescent="0.3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21</v>
      </c>
      <c r="K1307" t="s">
        <v>399</v>
      </c>
      <c r="L1307" s="2">
        <f t="shared" si="20"/>
        <v>249994000</v>
      </c>
    </row>
    <row r="1308" spans="1:12" x14ac:dyDescent="0.3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21</v>
      </c>
      <c r="K1308" t="s">
        <v>399</v>
      </c>
      <c r="L1308" s="2">
        <f t="shared" si="20"/>
        <v>288048000</v>
      </c>
    </row>
    <row r="1309" spans="1:12" x14ac:dyDescent="0.3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288</v>
      </c>
      <c r="L1309" s="2">
        <f t="shared" si="20"/>
        <v>1158000000</v>
      </c>
    </row>
    <row r="1310" spans="1:12" x14ac:dyDescent="0.3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288</v>
      </c>
      <c r="L1310" s="2">
        <f t="shared" si="20"/>
        <v>1133000000</v>
      </c>
    </row>
    <row r="1311" spans="1:12" x14ac:dyDescent="0.3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288</v>
      </c>
      <c r="L1311" s="2">
        <f t="shared" si="20"/>
        <v>1052000000</v>
      </c>
    </row>
    <row r="1312" spans="1:12" x14ac:dyDescent="0.3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288</v>
      </c>
      <c r="L1312" s="2">
        <f t="shared" si="20"/>
        <v>774000000</v>
      </c>
    </row>
    <row r="1313" spans="1:12" x14ac:dyDescent="0.3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12</v>
      </c>
      <c r="K1313" t="s">
        <v>163</v>
      </c>
      <c r="L1313" s="2">
        <f t="shared" si="20"/>
        <v>1036100000</v>
      </c>
    </row>
    <row r="1314" spans="1:12" x14ac:dyDescent="0.3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12</v>
      </c>
      <c r="K1314" t="s">
        <v>163</v>
      </c>
      <c r="L1314" s="2">
        <f t="shared" si="20"/>
        <v>1183800000</v>
      </c>
    </row>
    <row r="1315" spans="1:12" x14ac:dyDescent="0.3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12</v>
      </c>
      <c r="K1315" t="s">
        <v>163</v>
      </c>
      <c r="L1315" s="2">
        <f t="shared" si="20"/>
        <v>1196700000</v>
      </c>
    </row>
    <row r="1316" spans="1:12" x14ac:dyDescent="0.3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12</v>
      </c>
      <c r="K1316" t="s">
        <v>163</v>
      </c>
      <c r="L1316" s="2">
        <f t="shared" si="20"/>
        <v>1008100000</v>
      </c>
    </row>
    <row r="1317" spans="1:12" x14ac:dyDescent="0.3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12</v>
      </c>
      <c r="K1317" t="s">
        <v>163</v>
      </c>
      <c r="L1317" s="2">
        <f t="shared" si="20"/>
        <v>757587000</v>
      </c>
    </row>
    <row r="1318" spans="1:12" x14ac:dyDescent="0.3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12</v>
      </c>
      <c r="K1318" t="s">
        <v>163</v>
      </c>
      <c r="L1318" s="2">
        <f t="shared" si="20"/>
        <v>842361000</v>
      </c>
    </row>
    <row r="1319" spans="1:12" x14ac:dyDescent="0.3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12</v>
      </c>
      <c r="K1319" t="s">
        <v>163</v>
      </c>
      <c r="L1319" s="2">
        <f t="shared" si="20"/>
        <v>999473000</v>
      </c>
    </row>
    <row r="1320" spans="1:12" x14ac:dyDescent="0.3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12</v>
      </c>
      <c r="K1320" t="s">
        <v>163</v>
      </c>
      <c r="L1320" s="2">
        <f t="shared" si="20"/>
        <v>1027918000</v>
      </c>
    </row>
    <row r="1321" spans="1:12" x14ac:dyDescent="0.3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256</v>
      </c>
      <c r="L1321" s="2">
        <f t="shared" si="20"/>
        <v>1271751000</v>
      </c>
    </row>
    <row r="1322" spans="1:12" x14ac:dyDescent="0.3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256</v>
      </c>
      <c r="L1322" s="2">
        <f t="shared" si="20"/>
        <v>1343063000</v>
      </c>
    </row>
    <row r="1323" spans="1:12" x14ac:dyDescent="0.3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256</v>
      </c>
      <c r="L1323" s="2">
        <f t="shared" si="20"/>
        <v>1488350000</v>
      </c>
    </row>
    <row r="1324" spans="1:12" x14ac:dyDescent="0.3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256</v>
      </c>
      <c r="L1324" s="2">
        <f t="shared" si="20"/>
        <v>1624371000</v>
      </c>
    </row>
    <row r="1325" spans="1:12" x14ac:dyDescent="0.3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82</v>
      </c>
      <c r="K1325" t="s">
        <v>83</v>
      </c>
      <c r="L1325" s="2">
        <f t="shared" si="20"/>
        <v>344987000</v>
      </c>
    </row>
    <row r="1326" spans="1:12" x14ac:dyDescent="0.3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82</v>
      </c>
      <c r="K1326" t="s">
        <v>83</v>
      </c>
      <c r="L1326" s="2">
        <f t="shared" si="20"/>
        <v>432030000</v>
      </c>
    </row>
    <row r="1327" spans="1:12" x14ac:dyDescent="0.3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82</v>
      </c>
      <c r="K1327" t="s">
        <v>83</v>
      </c>
      <c r="L1327" s="2">
        <f t="shared" si="20"/>
        <v>693951000</v>
      </c>
    </row>
    <row r="1328" spans="1:12" x14ac:dyDescent="0.3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82</v>
      </c>
      <c r="K1328" t="s">
        <v>83</v>
      </c>
      <c r="L1328" s="2">
        <f t="shared" si="20"/>
        <v>-213737000</v>
      </c>
    </row>
    <row r="1329" spans="1:12" x14ac:dyDescent="0.3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12</v>
      </c>
      <c r="K1329" t="s">
        <v>163</v>
      </c>
      <c r="L1329" s="2">
        <f t="shared" si="20"/>
        <v>1217000000</v>
      </c>
    </row>
    <row r="1330" spans="1:12" x14ac:dyDescent="0.3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12</v>
      </c>
      <c r="K1330" t="s">
        <v>163</v>
      </c>
      <c r="L1330" s="2">
        <f t="shared" si="20"/>
        <v>1254900000</v>
      </c>
    </row>
    <row r="1331" spans="1:12" x14ac:dyDescent="0.3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12</v>
      </c>
      <c r="K1331" t="s">
        <v>163</v>
      </c>
      <c r="L1331" s="2">
        <f t="shared" si="20"/>
        <v>1558800000</v>
      </c>
    </row>
    <row r="1332" spans="1:12" x14ac:dyDescent="0.3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12</v>
      </c>
      <c r="K1332" t="s">
        <v>163</v>
      </c>
      <c r="L1332" s="2">
        <f t="shared" si="20"/>
        <v>1578100000</v>
      </c>
    </row>
    <row r="1333" spans="1:12" x14ac:dyDescent="0.3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154</v>
      </c>
      <c r="L1333" s="2">
        <f t="shared" si="20"/>
        <v>2207300000</v>
      </c>
    </row>
    <row r="1334" spans="1:12" x14ac:dyDescent="0.3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154</v>
      </c>
      <c r="L1334" s="2">
        <f t="shared" si="20"/>
        <v>2792600000</v>
      </c>
    </row>
    <row r="1335" spans="1:12" x14ac:dyDescent="0.3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154</v>
      </c>
      <c r="L1335" s="2">
        <f t="shared" si="20"/>
        <v>3351100000</v>
      </c>
    </row>
    <row r="1336" spans="1:12" x14ac:dyDescent="0.3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154</v>
      </c>
      <c r="L1336" s="2">
        <f t="shared" si="20"/>
        <v>3853700000</v>
      </c>
    </row>
    <row r="1337" spans="1:12" x14ac:dyDescent="0.3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41</v>
      </c>
      <c r="K1337" t="s">
        <v>42</v>
      </c>
      <c r="L1337" s="2">
        <f t="shared" si="20"/>
        <v>859000000</v>
      </c>
    </row>
    <row r="1338" spans="1:12" x14ac:dyDescent="0.3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41</v>
      </c>
      <c r="K1338" t="s">
        <v>42</v>
      </c>
      <c r="L1338" s="2">
        <f t="shared" si="20"/>
        <v>910000000</v>
      </c>
    </row>
    <row r="1339" spans="1:12" x14ac:dyDescent="0.3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41</v>
      </c>
      <c r="K1339" t="s">
        <v>42</v>
      </c>
      <c r="L1339" s="2">
        <f t="shared" si="20"/>
        <v>1007000000</v>
      </c>
    </row>
    <row r="1340" spans="1:12" x14ac:dyDescent="0.3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41</v>
      </c>
      <c r="K1340" t="s">
        <v>42</v>
      </c>
      <c r="L1340" s="2">
        <f t="shared" si="20"/>
        <v>1074000000</v>
      </c>
    </row>
    <row r="1341" spans="1:12" x14ac:dyDescent="0.3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82</v>
      </c>
      <c r="K1341" t="s">
        <v>340</v>
      </c>
      <c r="L1341" s="2">
        <f t="shared" si="20"/>
        <v>1575000000</v>
      </c>
    </row>
    <row r="1342" spans="1:12" x14ac:dyDescent="0.3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82</v>
      </c>
      <c r="K1342" t="s">
        <v>340</v>
      </c>
      <c r="L1342" s="2">
        <f t="shared" si="20"/>
        <v>1666000000</v>
      </c>
    </row>
    <row r="1343" spans="1:12" x14ac:dyDescent="0.3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82</v>
      </c>
      <c r="K1343" t="s">
        <v>340</v>
      </c>
      <c r="L1343" s="2">
        <f t="shared" si="20"/>
        <v>1924000000</v>
      </c>
    </row>
    <row r="1344" spans="1:12" x14ac:dyDescent="0.3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82</v>
      </c>
      <c r="K1344" t="s">
        <v>340</v>
      </c>
      <c r="L1344" s="2">
        <f t="shared" si="20"/>
        <v>1782000000</v>
      </c>
    </row>
    <row r="1345" spans="1:12" x14ac:dyDescent="0.3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58</v>
      </c>
      <c r="K1345" t="s">
        <v>95</v>
      </c>
      <c r="L1345" s="2">
        <f t="shared" si="20"/>
        <v>678400000</v>
      </c>
    </row>
    <row r="1346" spans="1:12" x14ac:dyDescent="0.3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58</v>
      </c>
      <c r="K1346" t="s">
        <v>95</v>
      </c>
      <c r="L1346" s="2">
        <f t="shared" si="20"/>
        <v>719300000</v>
      </c>
    </row>
    <row r="1347" spans="1:12" x14ac:dyDescent="0.3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58</v>
      </c>
      <c r="K1347" t="s">
        <v>95</v>
      </c>
      <c r="L1347" s="2">
        <f t="shared" ref="L1347:L1410" si="21">E1347-F1347-G1347-H1347-I1347</f>
        <v>841700000</v>
      </c>
    </row>
    <row r="1348" spans="1:12" x14ac:dyDescent="0.3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58</v>
      </c>
      <c r="K1348" t="s">
        <v>95</v>
      </c>
      <c r="L1348" s="2">
        <f t="shared" si="21"/>
        <v>832300000</v>
      </c>
    </row>
    <row r="1349" spans="1:12" x14ac:dyDescent="0.3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58</v>
      </c>
      <c r="K1349" t="s">
        <v>59</v>
      </c>
      <c r="L1349" s="2">
        <f t="shared" si="21"/>
        <v>941330000</v>
      </c>
    </row>
    <row r="1350" spans="1:12" x14ac:dyDescent="0.3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58</v>
      </c>
      <c r="K1350" t="s">
        <v>59</v>
      </c>
      <c r="L1350" s="2">
        <f t="shared" si="21"/>
        <v>1146366000</v>
      </c>
    </row>
    <row r="1351" spans="1:12" x14ac:dyDescent="0.3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58</v>
      </c>
      <c r="K1351" t="s">
        <v>59</v>
      </c>
      <c r="L1351" s="2">
        <f t="shared" si="21"/>
        <v>1304036000</v>
      </c>
    </row>
    <row r="1352" spans="1:12" x14ac:dyDescent="0.3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58</v>
      </c>
      <c r="K1352" t="s">
        <v>59</v>
      </c>
      <c r="L1352" s="2">
        <f t="shared" si="21"/>
        <v>1615440000</v>
      </c>
    </row>
    <row r="1353" spans="1:12" x14ac:dyDescent="0.3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78</v>
      </c>
      <c r="L1353" s="2">
        <f t="shared" si="21"/>
        <v>560500000</v>
      </c>
    </row>
    <row r="1354" spans="1:12" x14ac:dyDescent="0.3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78</v>
      </c>
      <c r="L1354" s="2">
        <f t="shared" si="21"/>
        <v>570500000</v>
      </c>
    </row>
    <row r="1355" spans="1:12" x14ac:dyDescent="0.3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78</v>
      </c>
      <c r="L1355" s="2">
        <f t="shared" si="21"/>
        <v>576600000</v>
      </c>
    </row>
    <row r="1356" spans="1:12" x14ac:dyDescent="0.3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78</v>
      </c>
      <c r="L1356" s="2">
        <f t="shared" si="21"/>
        <v>703700000</v>
      </c>
    </row>
    <row r="1357" spans="1:12" x14ac:dyDescent="0.3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35</v>
      </c>
      <c r="K1357" t="s">
        <v>123</v>
      </c>
      <c r="L1357" s="2">
        <f t="shared" si="21"/>
        <v>910400000</v>
      </c>
    </row>
    <row r="1358" spans="1:12" x14ac:dyDescent="0.3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35</v>
      </c>
      <c r="K1358" t="s">
        <v>123</v>
      </c>
      <c r="L1358" s="2">
        <f t="shared" si="21"/>
        <v>919000000</v>
      </c>
    </row>
    <row r="1359" spans="1:12" x14ac:dyDescent="0.3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35</v>
      </c>
      <c r="K1359" t="s">
        <v>123</v>
      </c>
      <c r="L1359" s="2">
        <f t="shared" si="21"/>
        <v>772000000</v>
      </c>
    </row>
    <row r="1360" spans="1:12" x14ac:dyDescent="0.3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35</v>
      </c>
      <c r="K1360" t="s">
        <v>123</v>
      </c>
      <c r="L1360" s="2">
        <f t="shared" si="21"/>
        <v>1145300000</v>
      </c>
    </row>
    <row r="1361" spans="1:12" x14ac:dyDescent="0.3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51</v>
      </c>
      <c r="K1361" t="s">
        <v>477</v>
      </c>
      <c r="L1361" s="2">
        <f t="shared" si="21"/>
        <v>369081000</v>
      </c>
    </row>
    <row r="1362" spans="1:12" x14ac:dyDescent="0.3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51</v>
      </c>
      <c r="K1362" t="s">
        <v>477</v>
      </c>
      <c r="L1362" s="2">
        <f t="shared" si="21"/>
        <v>428956000</v>
      </c>
    </row>
    <row r="1363" spans="1:12" x14ac:dyDescent="0.3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51</v>
      </c>
      <c r="K1363" t="s">
        <v>477</v>
      </c>
      <c r="L1363" s="2">
        <f t="shared" si="21"/>
        <v>492363000</v>
      </c>
    </row>
    <row r="1364" spans="1:12" x14ac:dyDescent="0.3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51</v>
      </c>
      <c r="K1364" t="s">
        <v>477</v>
      </c>
      <c r="L1364" s="2">
        <f t="shared" si="21"/>
        <v>401131000</v>
      </c>
    </row>
    <row r="1365" spans="1:12" x14ac:dyDescent="0.3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479</v>
      </c>
      <c r="L1365" s="2">
        <f t="shared" si="21"/>
        <v>586200000</v>
      </c>
    </row>
    <row r="1366" spans="1:12" x14ac:dyDescent="0.3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479</v>
      </c>
      <c r="L1366" s="2">
        <f t="shared" si="21"/>
        <v>684700000</v>
      </c>
    </row>
    <row r="1367" spans="1:12" x14ac:dyDescent="0.3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479</v>
      </c>
      <c r="L1367" s="2">
        <f t="shared" si="21"/>
        <v>764800000</v>
      </c>
    </row>
    <row r="1368" spans="1:12" x14ac:dyDescent="0.3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479</v>
      </c>
      <c r="L1368" s="2">
        <f t="shared" si="21"/>
        <v>854200000</v>
      </c>
    </row>
    <row r="1369" spans="1:12" x14ac:dyDescent="0.3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203</v>
      </c>
      <c r="L1369" s="2">
        <f t="shared" si="21"/>
        <v>933282000</v>
      </c>
    </row>
    <row r="1370" spans="1:12" x14ac:dyDescent="0.3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203</v>
      </c>
      <c r="L1370" s="2">
        <f t="shared" si="21"/>
        <v>984880000</v>
      </c>
    </row>
    <row r="1371" spans="1:12" x14ac:dyDescent="0.3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203</v>
      </c>
      <c r="L1371" s="2">
        <f t="shared" si="21"/>
        <v>993179000</v>
      </c>
    </row>
    <row r="1372" spans="1:12" x14ac:dyDescent="0.3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203</v>
      </c>
      <c r="L1372" s="2">
        <f t="shared" si="21"/>
        <v>1108095000</v>
      </c>
    </row>
    <row r="1373" spans="1:12" x14ac:dyDescent="0.3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41</v>
      </c>
      <c r="K1373" t="s">
        <v>44</v>
      </c>
      <c r="L1373" s="2">
        <f t="shared" si="21"/>
        <v>4463000000</v>
      </c>
    </row>
    <row r="1374" spans="1:12" x14ac:dyDescent="0.3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41</v>
      </c>
      <c r="K1374" t="s">
        <v>44</v>
      </c>
      <c r="L1374" s="2">
        <f t="shared" si="21"/>
        <v>4435000000</v>
      </c>
    </row>
    <row r="1375" spans="1:12" x14ac:dyDescent="0.3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41</v>
      </c>
      <c r="K1375" t="s">
        <v>44</v>
      </c>
      <c r="L1375" s="2">
        <f t="shared" si="21"/>
        <v>4510000000</v>
      </c>
    </row>
    <row r="1376" spans="1:12" x14ac:dyDescent="0.3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41</v>
      </c>
      <c r="K1376" t="s">
        <v>44</v>
      </c>
      <c r="L1376" s="2">
        <f t="shared" si="21"/>
        <v>4647000000</v>
      </c>
    </row>
    <row r="1377" spans="1:12" x14ac:dyDescent="0.3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51</v>
      </c>
      <c r="K1377" t="s">
        <v>52</v>
      </c>
      <c r="L1377" s="2">
        <f t="shared" si="21"/>
        <v>2010708000</v>
      </c>
    </row>
    <row r="1378" spans="1:12" x14ac:dyDescent="0.3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51</v>
      </c>
      <c r="K1378" t="s">
        <v>52</v>
      </c>
      <c r="L1378" s="2">
        <f t="shared" si="21"/>
        <v>2195834000</v>
      </c>
    </row>
    <row r="1379" spans="1:12" x14ac:dyDescent="0.3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51</v>
      </c>
      <c r="K1379" t="s">
        <v>52</v>
      </c>
      <c r="L1379" s="2">
        <f t="shared" si="21"/>
        <v>2397343000</v>
      </c>
    </row>
    <row r="1380" spans="1:12" x14ac:dyDescent="0.3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51</v>
      </c>
      <c r="K1380" t="s">
        <v>52</v>
      </c>
      <c r="L1380" s="2">
        <f t="shared" si="21"/>
        <v>2675508000</v>
      </c>
    </row>
    <row r="1381" spans="1:12" x14ac:dyDescent="0.3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78</v>
      </c>
      <c r="L1381" s="2">
        <f t="shared" si="21"/>
        <v>1528077000</v>
      </c>
    </row>
    <row r="1382" spans="1:12" x14ac:dyDescent="0.3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78</v>
      </c>
      <c r="L1382" s="2">
        <f t="shared" si="21"/>
        <v>1242000000</v>
      </c>
    </row>
    <row r="1383" spans="1:12" x14ac:dyDescent="0.3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78</v>
      </c>
      <c r="L1383" s="2">
        <f t="shared" si="21"/>
        <v>923000000</v>
      </c>
    </row>
    <row r="1384" spans="1:12" x14ac:dyDescent="0.3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78</v>
      </c>
      <c r="L1384" s="2">
        <f t="shared" si="21"/>
        <v>847000000</v>
      </c>
    </row>
    <row r="1385" spans="1:12" x14ac:dyDescent="0.3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12</v>
      </c>
      <c r="K1385" t="s">
        <v>163</v>
      </c>
      <c r="L1385" s="2">
        <f t="shared" si="21"/>
        <v>468836000</v>
      </c>
    </row>
    <row r="1386" spans="1:12" x14ac:dyDescent="0.3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12</v>
      </c>
      <c r="K1386" t="s">
        <v>163</v>
      </c>
      <c r="L1386" s="2">
        <f t="shared" si="21"/>
        <v>535619000</v>
      </c>
    </row>
    <row r="1387" spans="1:12" x14ac:dyDescent="0.3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12</v>
      </c>
      <c r="K1387" t="s">
        <v>163</v>
      </c>
      <c r="L1387" s="2">
        <f t="shared" si="21"/>
        <v>556336000</v>
      </c>
    </row>
    <row r="1388" spans="1:12" x14ac:dyDescent="0.3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12</v>
      </c>
      <c r="K1388" t="s">
        <v>163</v>
      </c>
      <c r="L1388" s="2">
        <f t="shared" si="21"/>
        <v>487612000</v>
      </c>
    </row>
    <row r="1389" spans="1:12" x14ac:dyDescent="0.3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41</v>
      </c>
      <c r="K1389" t="s">
        <v>42</v>
      </c>
      <c r="L1389" s="2">
        <f t="shared" si="21"/>
        <v>1552000000</v>
      </c>
    </row>
    <row r="1390" spans="1:12" x14ac:dyDescent="0.3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41</v>
      </c>
      <c r="K1390" t="s">
        <v>42</v>
      </c>
      <c r="L1390" s="2">
        <f t="shared" si="21"/>
        <v>1684000000</v>
      </c>
    </row>
    <row r="1391" spans="1:12" x14ac:dyDescent="0.3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41</v>
      </c>
      <c r="K1391" t="s">
        <v>42</v>
      </c>
      <c r="L1391" s="2">
        <f t="shared" si="21"/>
        <v>1776000000</v>
      </c>
    </row>
    <row r="1392" spans="1:12" x14ac:dyDescent="0.3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41</v>
      </c>
      <c r="K1392" t="s">
        <v>42</v>
      </c>
      <c r="L1392" s="2">
        <f t="shared" si="21"/>
        <v>1936000000</v>
      </c>
    </row>
    <row r="1393" spans="1:12" x14ac:dyDescent="0.3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46</v>
      </c>
      <c r="K1393" t="s">
        <v>104</v>
      </c>
      <c r="L1393" s="2">
        <f t="shared" si="21"/>
        <v>3297000000</v>
      </c>
    </row>
    <row r="1394" spans="1:12" x14ac:dyDescent="0.3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46</v>
      </c>
      <c r="K1394" t="s">
        <v>104</v>
      </c>
      <c r="L1394" s="2">
        <f t="shared" si="21"/>
        <v>1927000000</v>
      </c>
    </row>
    <row r="1395" spans="1:12" x14ac:dyDescent="0.3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46</v>
      </c>
      <c r="K1395" t="s">
        <v>104</v>
      </c>
      <c r="L1395" s="2">
        <f t="shared" si="21"/>
        <v>2587000000</v>
      </c>
    </row>
    <row r="1396" spans="1:12" x14ac:dyDescent="0.3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46</v>
      </c>
      <c r="K1396" t="s">
        <v>104</v>
      </c>
      <c r="L1396" s="2">
        <f t="shared" si="21"/>
        <v>2989000000</v>
      </c>
    </row>
    <row r="1397" spans="1:12" x14ac:dyDescent="0.3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2">
        <f t="shared" si="21"/>
        <v>2093000000</v>
      </c>
    </row>
    <row r="1398" spans="1:12" x14ac:dyDescent="0.3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2">
        <f t="shared" si="21"/>
        <v>1800000000</v>
      </c>
    </row>
    <row r="1399" spans="1:12" x14ac:dyDescent="0.3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2">
        <f t="shared" si="21"/>
        <v>2090000000</v>
      </c>
    </row>
    <row r="1400" spans="1:12" x14ac:dyDescent="0.3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2">
        <f t="shared" si="21"/>
        <v>620000000</v>
      </c>
    </row>
    <row r="1401" spans="1:12" x14ac:dyDescent="0.3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35</v>
      </c>
      <c r="K1401" t="s">
        <v>490</v>
      </c>
      <c r="L1401" s="2">
        <f t="shared" si="21"/>
        <v>522900000</v>
      </c>
    </row>
    <row r="1402" spans="1:12" x14ac:dyDescent="0.3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35</v>
      </c>
      <c r="K1402" t="s">
        <v>490</v>
      </c>
      <c r="L1402" s="2">
        <f t="shared" si="21"/>
        <v>1096600000</v>
      </c>
    </row>
    <row r="1403" spans="1:12" x14ac:dyDescent="0.3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35</v>
      </c>
      <c r="K1403" t="s">
        <v>490</v>
      </c>
      <c r="L1403" s="2">
        <f t="shared" si="21"/>
        <v>1500200000</v>
      </c>
    </row>
    <row r="1404" spans="1:12" x14ac:dyDescent="0.3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35</v>
      </c>
      <c r="K1404" t="s">
        <v>490</v>
      </c>
      <c r="L1404" s="2">
        <f t="shared" si="21"/>
        <v>1765100000</v>
      </c>
    </row>
    <row r="1405" spans="1:12" x14ac:dyDescent="0.3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479</v>
      </c>
      <c r="L1405" s="2">
        <f t="shared" si="21"/>
        <v>943400000</v>
      </c>
    </row>
    <row r="1406" spans="1:12" x14ac:dyDescent="0.3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479</v>
      </c>
      <c r="L1406" s="2">
        <f t="shared" si="21"/>
        <v>1288100000</v>
      </c>
    </row>
    <row r="1407" spans="1:12" x14ac:dyDescent="0.3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479</v>
      </c>
      <c r="L1407" s="2">
        <f t="shared" si="21"/>
        <v>1390900000</v>
      </c>
    </row>
    <row r="1408" spans="1:12" x14ac:dyDescent="0.3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479</v>
      </c>
      <c r="L1408" s="2">
        <f t="shared" si="21"/>
        <v>1468300000</v>
      </c>
    </row>
    <row r="1409" spans="1:12" x14ac:dyDescent="0.3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2">
        <f t="shared" si="21"/>
        <v>351500000</v>
      </c>
    </row>
    <row r="1410" spans="1:12" x14ac:dyDescent="0.3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2">
        <f t="shared" si="21"/>
        <v>565500000</v>
      </c>
    </row>
    <row r="1411" spans="1:12" x14ac:dyDescent="0.3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2">
        <f t="shared" ref="L1411:L1474" si="22">E1411-F1411-G1411-H1411-I1411</f>
        <v>1026500000</v>
      </c>
    </row>
    <row r="1412" spans="1:12" x14ac:dyDescent="0.3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2">
        <f t="shared" si="22"/>
        <v>1123500000</v>
      </c>
    </row>
    <row r="1413" spans="1:12" x14ac:dyDescent="0.3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82</v>
      </c>
      <c r="K1413" t="s">
        <v>83</v>
      </c>
      <c r="L1413" s="2">
        <f t="shared" si="22"/>
        <v>839000000</v>
      </c>
    </row>
    <row r="1414" spans="1:12" x14ac:dyDescent="0.3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82</v>
      </c>
      <c r="K1414" t="s">
        <v>83</v>
      </c>
      <c r="L1414" s="2">
        <f t="shared" si="22"/>
        <v>1204000000</v>
      </c>
    </row>
    <row r="1415" spans="1:12" x14ac:dyDescent="0.3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82</v>
      </c>
      <c r="K1415" t="s">
        <v>83</v>
      </c>
      <c r="L1415" s="2">
        <f t="shared" si="22"/>
        <v>1373000000</v>
      </c>
    </row>
    <row r="1416" spans="1:12" x14ac:dyDescent="0.3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82</v>
      </c>
      <c r="K1416" t="s">
        <v>83</v>
      </c>
      <c r="L1416" s="2">
        <f t="shared" si="22"/>
        <v>145000000</v>
      </c>
    </row>
    <row r="1417" spans="1:12" x14ac:dyDescent="0.3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46</v>
      </c>
      <c r="K1417" t="s">
        <v>99</v>
      </c>
      <c r="L1417" s="2">
        <f t="shared" si="22"/>
        <v>3759000000</v>
      </c>
    </row>
    <row r="1418" spans="1:12" x14ac:dyDescent="0.3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46</v>
      </c>
      <c r="K1418" t="s">
        <v>99</v>
      </c>
      <c r="L1418" s="2">
        <f t="shared" si="22"/>
        <v>3510000000</v>
      </c>
    </row>
    <row r="1419" spans="1:12" x14ac:dyDescent="0.3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46</v>
      </c>
      <c r="K1419" t="s">
        <v>99</v>
      </c>
      <c r="L1419" s="2">
        <f t="shared" si="22"/>
        <v>3838000000</v>
      </c>
    </row>
    <row r="1420" spans="1:12" x14ac:dyDescent="0.3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46</v>
      </c>
      <c r="K1420" t="s">
        <v>99</v>
      </c>
      <c r="L1420" s="2">
        <f t="shared" si="22"/>
        <v>4059000000</v>
      </c>
    </row>
    <row r="1421" spans="1:12" x14ac:dyDescent="0.3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2">
        <f t="shared" si="22"/>
        <v>1256000000</v>
      </c>
    </row>
    <row r="1422" spans="1:12" x14ac:dyDescent="0.3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2">
        <f t="shared" si="22"/>
        <v>1246000000</v>
      </c>
    </row>
    <row r="1423" spans="1:12" x14ac:dyDescent="0.3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2">
        <f t="shared" si="22"/>
        <v>1861000000</v>
      </c>
    </row>
    <row r="1424" spans="1:12" x14ac:dyDescent="0.3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2">
        <f t="shared" si="22"/>
        <v>2166000000</v>
      </c>
    </row>
    <row r="1425" spans="1:12" x14ac:dyDescent="0.3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2">
        <f t="shared" si="22"/>
        <v>1183000000</v>
      </c>
    </row>
    <row r="1426" spans="1:12" x14ac:dyDescent="0.3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2">
        <f t="shared" si="22"/>
        <v>391000000</v>
      </c>
    </row>
    <row r="1427" spans="1:12" x14ac:dyDescent="0.3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2">
        <f t="shared" si="22"/>
        <v>318000000</v>
      </c>
    </row>
    <row r="1428" spans="1:12" x14ac:dyDescent="0.3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2">
        <f t="shared" si="22"/>
        <v>593000000</v>
      </c>
    </row>
    <row r="1429" spans="1:12" x14ac:dyDescent="0.3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35</v>
      </c>
      <c r="K1429" t="s">
        <v>498</v>
      </c>
      <c r="L1429" s="2">
        <f t="shared" si="22"/>
        <v>1658478000</v>
      </c>
    </row>
    <row r="1430" spans="1:12" x14ac:dyDescent="0.3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35</v>
      </c>
      <c r="K1430" t="s">
        <v>498</v>
      </c>
      <c r="L1430" s="2">
        <f t="shared" si="22"/>
        <v>8181035000</v>
      </c>
    </row>
    <row r="1431" spans="1:12" x14ac:dyDescent="0.3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35</v>
      </c>
      <c r="K1431" t="s">
        <v>498</v>
      </c>
      <c r="L1431" s="2">
        <f t="shared" si="22"/>
        <v>8551516000</v>
      </c>
    </row>
    <row r="1432" spans="1:12" x14ac:dyDescent="0.3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35</v>
      </c>
      <c r="K1432" t="s">
        <v>498</v>
      </c>
      <c r="L1432" s="2">
        <f t="shared" si="22"/>
        <v>9040472000</v>
      </c>
    </row>
    <row r="1433" spans="1:12" x14ac:dyDescent="0.3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181</v>
      </c>
      <c r="K1433" t="s">
        <v>182</v>
      </c>
      <c r="L1433" s="2">
        <f t="shared" si="22"/>
        <v>12997000000</v>
      </c>
    </row>
    <row r="1434" spans="1:12" x14ac:dyDescent="0.3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181</v>
      </c>
      <c r="K1434" t="s">
        <v>182</v>
      </c>
      <c r="L1434" s="2">
        <f t="shared" si="22"/>
        <v>30752000000</v>
      </c>
    </row>
    <row r="1435" spans="1:12" x14ac:dyDescent="0.3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181</v>
      </c>
      <c r="K1435" t="s">
        <v>182</v>
      </c>
      <c r="L1435" s="2">
        <f t="shared" si="22"/>
        <v>12212000000</v>
      </c>
    </row>
    <row r="1436" spans="1:12" x14ac:dyDescent="0.3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181</v>
      </c>
      <c r="K1436" t="s">
        <v>182</v>
      </c>
      <c r="L1436" s="2">
        <f t="shared" si="22"/>
        <v>24785000000</v>
      </c>
    </row>
    <row r="1437" spans="1:12" x14ac:dyDescent="0.3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35</v>
      </c>
      <c r="K1437" t="s">
        <v>501</v>
      </c>
      <c r="L1437" s="2">
        <f t="shared" si="22"/>
        <v>466700000</v>
      </c>
    </row>
    <row r="1438" spans="1:12" x14ac:dyDescent="0.3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35</v>
      </c>
      <c r="K1438" t="s">
        <v>501</v>
      </c>
      <c r="L1438" s="2">
        <f t="shared" si="22"/>
        <v>489100000</v>
      </c>
    </row>
    <row r="1439" spans="1:12" x14ac:dyDescent="0.3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35</v>
      </c>
      <c r="K1439" t="s">
        <v>501</v>
      </c>
      <c r="L1439" s="2">
        <f t="shared" si="22"/>
        <v>352200000</v>
      </c>
    </row>
    <row r="1440" spans="1:12" x14ac:dyDescent="0.3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35</v>
      </c>
      <c r="K1440" t="s">
        <v>501</v>
      </c>
      <c r="L1440" s="2">
        <f t="shared" si="22"/>
        <v>284600000</v>
      </c>
    </row>
    <row r="1441" spans="1:12" x14ac:dyDescent="0.3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21</v>
      </c>
      <c r="K1441" t="s">
        <v>31</v>
      </c>
      <c r="L1441" s="2">
        <f t="shared" si="22"/>
        <v>580000000</v>
      </c>
    </row>
    <row r="1442" spans="1:12" x14ac:dyDescent="0.3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21</v>
      </c>
      <c r="K1442" t="s">
        <v>31</v>
      </c>
      <c r="L1442" s="2">
        <f t="shared" si="22"/>
        <v>532000000</v>
      </c>
    </row>
    <row r="1443" spans="1:12" x14ac:dyDescent="0.3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21</v>
      </c>
      <c r="K1443" t="s">
        <v>31</v>
      </c>
      <c r="L1443" s="2">
        <f t="shared" si="22"/>
        <v>503000000</v>
      </c>
    </row>
    <row r="1444" spans="1:12" x14ac:dyDescent="0.3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21</v>
      </c>
      <c r="K1444" t="s">
        <v>31</v>
      </c>
      <c r="L1444" s="2">
        <f t="shared" si="22"/>
        <v>283000000</v>
      </c>
    </row>
    <row r="1445" spans="1:12" x14ac:dyDescent="0.3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12</v>
      </c>
      <c r="K1445" t="s">
        <v>90</v>
      </c>
      <c r="L1445" s="2">
        <f t="shared" si="22"/>
        <v>749455000</v>
      </c>
    </row>
    <row r="1446" spans="1:12" x14ac:dyDescent="0.3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12</v>
      </c>
      <c r="K1446" t="s">
        <v>90</v>
      </c>
      <c r="L1446" s="2">
        <f t="shared" si="22"/>
        <v>927820000</v>
      </c>
    </row>
    <row r="1447" spans="1:12" x14ac:dyDescent="0.3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12</v>
      </c>
      <c r="K1447" t="s">
        <v>90</v>
      </c>
      <c r="L1447" s="2">
        <f t="shared" si="22"/>
        <v>1074002000</v>
      </c>
    </row>
    <row r="1448" spans="1:12" x14ac:dyDescent="0.3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12</v>
      </c>
      <c r="K1448" t="s">
        <v>90</v>
      </c>
      <c r="L1448" s="2">
        <f t="shared" si="22"/>
        <v>1267760000</v>
      </c>
    </row>
    <row r="1449" spans="1:12" x14ac:dyDescent="0.3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21</v>
      </c>
      <c r="K1449" t="s">
        <v>505</v>
      </c>
      <c r="L1449" s="2">
        <f t="shared" si="22"/>
        <v>1621000000</v>
      </c>
    </row>
    <row r="1450" spans="1:12" x14ac:dyDescent="0.3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21</v>
      </c>
      <c r="K1450" t="s">
        <v>505</v>
      </c>
      <c r="L1450" s="2">
        <f t="shared" si="22"/>
        <v>1855000000</v>
      </c>
    </row>
    <row r="1451" spans="1:12" x14ac:dyDescent="0.3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21</v>
      </c>
      <c r="K1451" t="s">
        <v>505</v>
      </c>
      <c r="L1451" s="2">
        <f t="shared" si="22"/>
        <v>1956000000</v>
      </c>
    </row>
    <row r="1452" spans="1:12" x14ac:dyDescent="0.3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21</v>
      </c>
      <c r="K1452" t="s">
        <v>505</v>
      </c>
      <c r="L1452" s="2">
        <f t="shared" si="22"/>
        <v>1926000000</v>
      </c>
    </row>
    <row r="1453" spans="1:12" x14ac:dyDescent="0.3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507</v>
      </c>
      <c r="L1453" s="2">
        <f t="shared" si="22"/>
        <v>911884000</v>
      </c>
    </row>
    <row r="1454" spans="1:12" x14ac:dyDescent="0.3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507</v>
      </c>
      <c r="L1454" s="2">
        <f t="shared" si="22"/>
        <v>333589000</v>
      </c>
    </row>
    <row r="1455" spans="1:12" x14ac:dyDescent="0.3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507</v>
      </c>
      <c r="L1455" s="2">
        <f t="shared" si="22"/>
        <v>752460000</v>
      </c>
    </row>
    <row r="1456" spans="1:12" x14ac:dyDescent="0.3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507</v>
      </c>
      <c r="L1456" s="2">
        <f t="shared" si="22"/>
        <v>854301000</v>
      </c>
    </row>
    <row r="1457" spans="1:12" x14ac:dyDescent="0.3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196</v>
      </c>
      <c r="L1457" s="2">
        <f t="shared" si="22"/>
        <v>5579000000</v>
      </c>
    </row>
    <row r="1458" spans="1:12" x14ac:dyDescent="0.3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196</v>
      </c>
      <c r="L1458" s="2">
        <f t="shared" si="22"/>
        <v>4779000000</v>
      </c>
    </row>
    <row r="1459" spans="1:12" x14ac:dyDescent="0.3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196</v>
      </c>
      <c r="L1459" s="2">
        <f t="shared" si="22"/>
        <v>4535000000</v>
      </c>
    </row>
    <row r="1460" spans="1:12" x14ac:dyDescent="0.3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196</v>
      </c>
      <c r="L1460" s="2">
        <f t="shared" si="22"/>
        <v>4910000000</v>
      </c>
    </row>
    <row r="1461" spans="1:12" x14ac:dyDescent="0.3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288</v>
      </c>
      <c r="L1461" s="2">
        <f t="shared" si="22"/>
        <v>697217000</v>
      </c>
    </row>
    <row r="1462" spans="1:12" x14ac:dyDescent="0.3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288</v>
      </c>
      <c r="L1462" s="2">
        <f t="shared" si="22"/>
        <v>304300000</v>
      </c>
    </row>
    <row r="1463" spans="1:12" x14ac:dyDescent="0.3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288</v>
      </c>
      <c r="L1463" s="2">
        <f t="shared" si="22"/>
        <v>891400000</v>
      </c>
    </row>
    <row r="1464" spans="1:12" x14ac:dyDescent="0.3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288</v>
      </c>
      <c r="L1464" s="2">
        <f t="shared" si="22"/>
        <v>760100000</v>
      </c>
    </row>
    <row r="1465" spans="1:12" x14ac:dyDescent="0.3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256</v>
      </c>
      <c r="L1465" s="2">
        <f t="shared" si="22"/>
        <v>3106526000</v>
      </c>
    </row>
    <row r="1466" spans="1:12" x14ac:dyDescent="0.3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256</v>
      </c>
      <c r="L1466" s="2">
        <f t="shared" si="22"/>
        <v>3350570000</v>
      </c>
    </row>
    <row r="1467" spans="1:12" x14ac:dyDescent="0.3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256</v>
      </c>
      <c r="L1467" s="2">
        <f t="shared" si="22"/>
        <v>3606501000</v>
      </c>
    </row>
    <row r="1468" spans="1:12" x14ac:dyDescent="0.3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256</v>
      </c>
      <c r="L1468" s="2">
        <f t="shared" si="22"/>
        <v>3704700000</v>
      </c>
    </row>
    <row r="1469" spans="1:12" x14ac:dyDescent="0.3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46</v>
      </c>
      <c r="K1469" t="s">
        <v>47</v>
      </c>
      <c r="L1469" s="2">
        <f t="shared" si="22"/>
        <v>846505000</v>
      </c>
    </row>
    <row r="1470" spans="1:12" x14ac:dyDescent="0.3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46</v>
      </c>
      <c r="K1470" t="s">
        <v>47</v>
      </c>
      <c r="L1470" s="2">
        <f t="shared" si="22"/>
        <v>835776000</v>
      </c>
    </row>
    <row r="1471" spans="1:12" x14ac:dyDescent="0.3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46</v>
      </c>
      <c r="K1471" t="s">
        <v>47</v>
      </c>
      <c r="L1471" s="2">
        <f t="shared" si="22"/>
        <v>860803000</v>
      </c>
    </row>
    <row r="1472" spans="1:12" x14ac:dyDescent="0.3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46</v>
      </c>
      <c r="K1472" t="s">
        <v>47</v>
      </c>
      <c r="L1472" s="2">
        <f t="shared" si="22"/>
        <v>842829000</v>
      </c>
    </row>
    <row r="1473" spans="1:12" x14ac:dyDescent="0.3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24</v>
      </c>
      <c r="K1473" t="s">
        <v>29</v>
      </c>
      <c r="L1473" s="2">
        <f t="shared" si="22"/>
        <v>1564200000</v>
      </c>
    </row>
    <row r="1474" spans="1:12" x14ac:dyDescent="0.3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24</v>
      </c>
      <c r="K1474" t="s">
        <v>29</v>
      </c>
      <c r="L1474" s="2">
        <f t="shared" si="22"/>
        <v>1687300000</v>
      </c>
    </row>
    <row r="1475" spans="1:12" x14ac:dyDescent="0.3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24</v>
      </c>
      <c r="K1475" t="s">
        <v>29</v>
      </c>
      <c r="L1475" s="2">
        <f t="shared" ref="L1475:L1538" si="23">E1475-F1475-G1475-H1475-I1475</f>
        <v>1904800000</v>
      </c>
    </row>
    <row r="1476" spans="1:12" x14ac:dyDescent="0.3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24</v>
      </c>
      <c r="K1476" t="s">
        <v>29</v>
      </c>
      <c r="L1476" s="2">
        <f t="shared" si="23"/>
        <v>2451500000</v>
      </c>
    </row>
    <row r="1477" spans="1:12" x14ac:dyDescent="0.3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76</v>
      </c>
      <c r="L1477" s="2">
        <f t="shared" si="23"/>
        <v>296000000</v>
      </c>
    </row>
    <row r="1478" spans="1:12" x14ac:dyDescent="0.3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76</v>
      </c>
      <c r="L1478" s="2">
        <f t="shared" si="23"/>
        <v>294000000</v>
      </c>
    </row>
    <row r="1479" spans="1:12" x14ac:dyDescent="0.3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76</v>
      </c>
      <c r="L1479" s="2">
        <f t="shared" si="23"/>
        <v>340000000</v>
      </c>
    </row>
    <row r="1480" spans="1:12" x14ac:dyDescent="0.3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76</v>
      </c>
      <c r="L1480" s="2">
        <f t="shared" si="23"/>
        <v>232000000</v>
      </c>
    </row>
    <row r="1481" spans="1:12" x14ac:dyDescent="0.3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46</v>
      </c>
      <c r="K1481" t="s">
        <v>49</v>
      </c>
      <c r="L1481" s="2">
        <f t="shared" si="23"/>
        <v>5306000000</v>
      </c>
    </row>
    <row r="1482" spans="1:12" x14ac:dyDescent="0.3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46</v>
      </c>
      <c r="K1482" t="s">
        <v>49</v>
      </c>
      <c r="L1482" s="2">
        <f t="shared" si="23"/>
        <v>5458000000</v>
      </c>
    </row>
    <row r="1483" spans="1:12" x14ac:dyDescent="0.3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46</v>
      </c>
      <c r="K1483" t="s">
        <v>49</v>
      </c>
      <c r="L1483" s="2">
        <f t="shared" si="23"/>
        <v>5113000000</v>
      </c>
    </row>
    <row r="1484" spans="1:12" x14ac:dyDescent="0.3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46</v>
      </c>
      <c r="K1484" t="s">
        <v>49</v>
      </c>
      <c r="L1484" s="2">
        <f t="shared" si="23"/>
        <v>4416000000</v>
      </c>
    </row>
    <row r="1485" spans="1:12" x14ac:dyDescent="0.3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516</v>
      </c>
      <c r="L1485" s="2">
        <f t="shared" si="23"/>
        <v>436792000</v>
      </c>
    </row>
    <row r="1486" spans="1:12" x14ac:dyDescent="0.3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516</v>
      </c>
      <c r="L1486" s="2">
        <f t="shared" si="23"/>
        <v>514650000</v>
      </c>
    </row>
    <row r="1487" spans="1:12" x14ac:dyDescent="0.3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516</v>
      </c>
      <c r="L1487" s="2">
        <f t="shared" si="23"/>
        <v>589472000</v>
      </c>
    </row>
    <row r="1488" spans="1:12" x14ac:dyDescent="0.3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516</v>
      </c>
      <c r="L1488" s="2">
        <f t="shared" si="23"/>
        <v>650508000</v>
      </c>
    </row>
    <row r="1489" spans="1:12" x14ac:dyDescent="0.3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35</v>
      </c>
      <c r="K1489" t="s">
        <v>123</v>
      </c>
      <c r="L1489" s="2">
        <f t="shared" si="23"/>
        <v>1375000000</v>
      </c>
    </row>
    <row r="1490" spans="1:12" x14ac:dyDescent="0.3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35</v>
      </c>
      <c r="K1490" t="s">
        <v>123</v>
      </c>
      <c r="L1490" s="2">
        <f t="shared" si="23"/>
        <v>1430000000</v>
      </c>
    </row>
    <row r="1491" spans="1:12" x14ac:dyDescent="0.3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35</v>
      </c>
      <c r="K1491" t="s">
        <v>123</v>
      </c>
      <c r="L1491" s="2">
        <f t="shared" si="23"/>
        <v>2169000000</v>
      </c>
    </row>
    <row r="1492" spans="1:12" x14ac:dyDescent="0.3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35</v>
      </c>
      <c r="K1492" t="s">
        <v>123</v>
      </c>
      <c r="L1492" s="2">
        <f t="shared" si="23"/>
        <v>2833000000</v>
      </c>
    </row>
    <row r="1493" spans="1:12" x14ac:dyDescent="0.3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82</v>
      </c>
      <c r="K1493" t="s">
        <v>340</v>
      </c>
      <c r="L1493" s="2">
        <f t="shared" si="23"/>
        <v>1644000000</v>
      </c>
    </row>
    <row r="1494" spans="1:12" x14ac:dyDescent="0.3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82</v>
      </c>
      <c r="K1494" t="s">
        <v>340</v>
      </c>
      <c r="L1494" s="2">
        <f t="shared" si="23"/>
        <v>779000000</v>
      </c>
    </row>
    <row r="1495" spans="1:12" x14ac:dyDescent="0.3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82</v>
      </c>
      <c r="K1495" t="s">
        <v>340</v>
      </c>
      <c r="L1495" s="2">
        <f t="shared" si="23"/>
        <v>1636000000</v>
      </c>
    </row>
    <row r="1496" spans="1:12" x14ac:dyDescent="0.3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82</v>
      </c>
      <c r="K1496" t="s">
        <v>340</v>
      </c>
      <c r="L1496" s="2">
        <f t="shared" si="23"/>
        <v>2869000000</v>
      </c>
    </row>
    <row r="1497" spans="1:12" x14ac:dyDescent="0.3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21</v>
      </c>
      <c r="K1497" t="s">
        <v>56</v>
      </c>
      <c r="L1497" s="2">
        <f t="shared" si="23"/>
        <v>356619000</v>
      </c>
    </row>
    <row r="1498" spans="1:12" x14ac:dyDescent="0.3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21</v>
      </c>
      <c r="K1498" t="s">
        <v>56</v>
      </c>
      <c r="L1498" s="2">
        <f t="shared" si="23"/>
        <v>382500000</v>
      </c>
    </row>
    <row r="1499" spans="1:12" x14ac:dyDescent="0.3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21</v>
      </c>
      <c r="K1499" t="s">
        <v>56</v>
      </c>
      <c r="L1499" s="2">
        <f t="shared" si="23"/>
        <v>431640000</v>
      </c>
    </row>
    <row r="1500" spans="1:12" x14ac:dyDescent="0.3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21</v>
      </c>
      <c r="K1500" t="s">
        <v>56</v>
      </c>
      <c r="L1500" s="2">
        <f t="shared" si="23"/>
        <v>534107000</v>
      </c>
    </row>
    <row r="1501" spans="1:12" x14ac:dyDescent="0.3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21</v>
      </c>
      <c r="K1501" t="s">
        <v>33</v>
      </c>
      <c r="L1501" s="2">
        <f t="shared" si="23"/>
        <v>2687000000</v>
      </c>
    </row>
    <row r="1502" spans="1:12" x14ac:dyDescent="0.3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21</v>
      </c>
      <c r="K1502" t="s">
        <v>33</v>
      </c>
      <c r="L1502" s="2">
        <f t="shared" si="23"/>
        <v>2984000000</v>
      </c>
    </row>
    <row r="1503" spans="1:12" x14ac:dyDescent="0.3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21</v>
      </c>
      <c r="K1503" t="s">
        <v>33</v>
      </c>
      <c r="L1503" s="2">
        <f t="shared" si="23"/>
        <v>4226000000</v>
      </c>
    </row>
    <row r="1504" spans="1:12" x14ac:dyDescent="0.3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21</v>
      </c>
      <c r="K1504" t="s">
        <v>33</v>
      </c>
      <c r="L1504" s="2">
        <f t="shared" si="23"/>
        <v>4532000000</v>
      </c>
    </row>
    <row r="1505" spans="1:12" x14ac:dyDescent="0.3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12</v>
      </c>
      <c r="K1505" t="s">
        <v>163</v>
      </c>
      <c r="L1505" s="2">
        <f t="shared" si="23"/>
        <v>1053000000</v>
      </c>
    </row>
    <row r="1506" spans="1:12" x14ac:dyDescent="0.3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12</v>
      </c>
      <c r="K1506" t="s">
        <v>163</v>
      </c>
      <c r="L1506" s="2">
        <f t="shared" si="23"/>
        <v>847000000</v>
      </c>
    </row>
    <row r="1507" spans="1:12" x14ac:dyDescent="0.3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12</v>
      </c>
      <c r="K1507" t="s">
        <v>163</v>
      </c>
      <c r="L1507" s="2">
        <f t="shared" si="23"/>
        <v>1096000000</v>
      </c>
    </row>
    <row r="1508" spans="1:12" x14ac:dyDescent="0.3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12</v>
      </c>
      <c r="K1508" t="s">
        <v>163</v>
      </c>
      <c r="L1508" s="2">
        <f t="shared" si="23"/>
        <v>1140000000</v>
      </c>
    </row>
    <row r="1509" spans="1:12" x14ac:dyDescent="0.3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288</v>
      </c>
      <c r="L1509" s="2">
        <f t="shared" si="23"/>
        <v>208695000</v>
      </c>
    </row>
    <row r="1510" spans="1:12" x14ac:dyDescent="0.3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288</v>
      </c>
      <c r="L1510" s="2">
        <f t="shared" si="23"/>
        <v>265098000</v>
      </c>
    </row>
    <row r="1511" spans="1:12" x14ac:dyDescent="0.3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288</v>
      </c>
      <c r="L1511" s="2">
        <f t="shared" si="23"/>
        <v>353955000</v>
      </c>
    </row>
    <row r="1512" spans="1:12" x14ac:dyDescent="0.3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288</v>
      </c>
      <c r="L1512" s="2">
        <f t="shared" si="23"/>
        <v>408547000</v>
      </c>
    </row>
    <row r="1513" spans="1:12" x14ac:dyDescent="0.3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288</v>
      </c>
      <c r="L1513" s="2">
        <f t="shared" si="23"/>
        <v>208695000</v>
      </c>
    </row>
    <row r="1514" spans="1:12" x14ac:dyDescent="0.3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288</v>
      </c>
      <c r="L1514" s="2">
        <f t="shared" si="23"/>
        <v>265098000</v>
      </c>
    </row>
    <row r="1515" spans="1:12" x14ac:dyDescent="0.3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288</v>
      </c>
      <c r="L1515" s="2">
        <f t="shared" si="23"/>
        <v>353955000</v>
      </c>
    </row>
    <row r="1516" spans="1:12" x14ac:dyDescent="0.3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288</v>
      </c>
      <c r="L1516" s="2">
        <f t="shared" si="23"/>
        <v>408547000</v>
      </c>
    </row>
    <row r="1517" spans="1:12" x14ac:dyDescent="0.3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12</v>
      </c>
      <c r="K1517" t="s">
        <v>13</v>
      </c>
      <c r="L1517" s="2">
        <f t="shared" si="23"/>
        <v>1362000000</v>
      </c>
    </row>
    <row r="1518" spans="1:12" x14ac:dyDescent="0.3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12</v>
      </c>
      <c r="K1518" t="s">
        <v>13</v>
      </c>
      <c r="L1518" s="2">
        <f t="shared" si="23"/>
        <v>1769000000</v>
      </c>
    </row>
    <row r="1519" spans="1:12" x14ac:dyDescent="0.3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12</v>
      </c>
      <c r="K1519" t="s">
        <v>13</v>
      </c>
      <c r="L1519" s="2">
        <f t="shared" si="23"/>
        <v>2816000000</v>
      </c>
    </row>
    <row r="1520" spans="1:12" x14ac:dyDescent="0.3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12</v>
      </c>
      <c r="K1520" t="s">
        <v>13</v>
      </c>
      <c r="L1520" s="2">
        <f t="shared" si="23"/>
        <v>5492000000</v>
      </c>
    </row>
    <row r="1521" spans="1:12" x14ac:dyDescent="0.3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51</v>
      </c>
      <c r="K1521" t="s">
        <v>233</v>
      </c>
      <c r="L1521" s="2">
        <f t="shared" si="23"/>
        <v>67260000</v>
      </c>
    </row>
    <row r="1522" spans="1:12" x14ac:dyDescent="0.3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51</v>
      </c>
      <c r="K1522" t="s">
        <v>233</v>
      </c>
      <c r="L1522" s="2">
        <f t="shared" si="23"/>
        <v>116920000</v>
      </c>
    </row>
    <row r="1523" spans="1:12" x14ac:dyDescent="0.3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51</v>
      </c>
      <c r="K1523" t="s">
        <v>233</v>
      </c>
      <c r="L1523" s="2">
        <f t="shared" si="23"/>
        <v>126764000</v>
      </c>
    </row>
    <row r="1524" spans="1:12" x14ac:dyDescent="0.3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51</v>
      </c>
      <c r="K1524" t="s">
        <v>233</v>
      </c>
      <c r="L1524" s="2">
        <f t="shared" si="23"/>
        <v>159591000</v>
      </c>
    </row>
    <row r="1525" spans="1:12" x14ac:dyDescent="0.3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78</v>
      </c>
      <c r="L1525" s="2">
        <f t="shared" si="23"/>
        <v>294794000</v>
      </c>
    </row>
    <row r="1526" spans="1:12" x14ac:dyDescent="0.3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78</v>
      </c>
      <c r="L1526" s="2">
        <f t="shared" si="23"/>
        <v>344858000</v>
      </c>
    </row>
    <row r="1527" spans="1:12" x14ac:dyDescent="0.3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78</v>
      </c>
      <c r="L1527" s="2">
        <f t="shared" si="23"/>
        <v>424781000</v>
      </c>
    </row>
    <row r="1528" spans="1:12" x14ac:dyDescent="0.3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78</v>
      </c>
      <c r="L1528" s="2">
        <f t="shared" si="23"/>
        <v>520979000</v>
      </c>
    </row>
    <row r="1529" spans="1:12" x14ac:dyDescent="0.3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24</v>
      </c>
      <c r="K1529" t="s">
        <v>80</v>
      </c>
      <c r="L1529" s="2">
        <f t="shared" si="23"/>
        <v>9623000000</v>
      </c>
    </row>
    <row r="1530" spans="1:12" x14ac:dyDescent="0.3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24</v>
      </c>
      <c r="K1530" t="s">
        <v>80</v>
      </c>
      <c r="L1530" s="2">
        <f t="shared" si="23"/>
        <v>10274000000</v>
      </c>
    </row>
    <row r="1531" spans="1:12" x14ac:dyDescent="0.3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24</v>
      </c>
      <c r="K1531" t="s">
        <v>80</v>
      </c>
      <c r="L1531" s="2">
        <f t="shared" si="23"/>
        <v>11021000000</v>
      </c>
    </row>
    <row r="1532" spans="1:12" x14ac:dyDescent="0.3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24</v>
      </c>
      <c r="K1532" t="s">
        <v>80</v>
      </c>
      <c r="L1532" s="2">
        <f t="shared" si="23"/>
        <v>12930000000</v>
      </c>
    </row>
    <row r="1533" spans="1:12" x14ac:dyDescent="0.3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46</v>
      </c>
      <c r="K1533" t="s">
        <v>378</v>
      </c>
      <c r="L1533" s="2">
        <f t="shared" si="23"/>
        <v>1394900000</v>
      </c>
    </row>
    <row r="1534" spans="1:12" x14ac:dyDescent="0.3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46</v>
      </c>
      <c r="K1534" t="s">
        <v>378</v>
      </c>
      <c r="L1534" s="2">
        <f t="shared" si="23"/>
        <v>1369400000</v>
      </c>
    </row>
    <row r="1535" spans="1:12" x14ac:dyDescent="0.3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46</v>
      </c>
      <c r="K1535" t="s">
        <v>378</v>
      </c>
      <c r="L1535" s="2">
        <f t="shared" si="23"/>
        <v>709500000</v>
      </c>
    </row>
    <row r="1536" spans="1:12" x14ac:dyDescent="0.3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46</v>
      </c>
      <c r="K1536" t="s">
        <v>378</v>
      </c>
      <c r="L1536" s="2">
        <f t="shared" si="23"/>
        <v>1391100000</v>
      </c>
    </row>
    <row r="1537" spans="1:12" x14ac:dyDescent="0.3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12</v>
      </c>
      <c r="K1537" t="s">
        <v>177</v>
      </c>
      <c r="L1537" s="2">
        <f t="shared" si="23"/>
        <v>7446000000</v>
      </c>
    </row>
    <row r="1538" spans="1:12" x14ac:dyDescent="0.3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12</v>
      </c>
      <c r="K1538" t="s">
        <v>177</v>
      </c>
      <c r="L1538" s="2">
        <f t="shared" si="23"/>
        <v>8753000000</v>
      </c>
    </row>
    <row r="1539" spans="1:12" x14ac:dyDescent="0.3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12</v>
      </c>
      <c r="K1539" t="s">
        <v>177</v>
      </c>
      <c r="L1539" s="2">
        <f t="shared" ref="L1539:L1602" si="24">E1539-F1539-G1539-H1539-I1539</f>
        <v>8052000000</v>
      </c>
    </row>
    <row r="1540" spans="1:12" x14ac:dyDescent="0.3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12</v>
      </c>
      <c r="K1540" t="s">
        <v>177</v>
      </c>
      <c r="L1540" s="2">
        <f t="shared" si="24"/>
        <v>7272000000</v>
      </c>
    </row>
    <row r="1541" spans="1:12" x14ac:dyDescent="0.3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12</v>
      </c>
      <c r="K1541" t="s">
        <v>145</v>
      </c>
      <c r="L1541" s="2">
        <f t="shared" si="24"/>
        <v>1343000000</v>
      </c>
    </row>
    <row r="1542" spans="1:12" x14ac:dyDescent="0.3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12</v>
      </c>
      <c r="K1542" t="s">
        <v>145</v>
      </c>
      <c r="L1542" s="2">
        <f t="shared" si="24"/>
        <v>7034000000</v>
      </c>
    </row>
    <row r="1543" spans="1:12" x14ac:dyDescent="0.3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12</v>
      </c>
      <c r="K1543" t="s">
        <v>145</v>
      </c>
      <c r="L1543" s="2">
        <f t="shared" si="24"/>
        <v>4968000000</v>
      </c>
    </row>
    <row r="1544" spans="1:12" x14ac:dyDescent="0.3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12</v>
      </c>
      <c r="K1544" t="s">
        <v>145</v>
      </c>
      <c r="L1544" s="2">
        <f t="shared" si="24"/>
        <v>7668000000</v>
      </c>
    </row>
    <row r="1545" spans="1:12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256</v>
      </c>
      <c r="L1545" s="2">
        <f t="shared" si="24"/>
        <v>374285000</v>
      </c>
    </row>
    <row r="1546" spans="1:12" x14ac:dyDescent="0.3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256</v>
      </c>
      <c r="L1546" s="2">
        <f t="shared" si="24"/>
        <v>426831000</v>
      </c>
    </row>
    <row r="1547" spans="1:12" x14ac:dyDescent="0.3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256</v>
      </c>
      <c r="L1547" s="2">
        <f t="shared" si="24"/>
        <v>365385000</v>
      </c>
    </row>
    <row r="1548" spans="1:12" x14ac:dyDescent="0.3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256</v>
      </c>
      <c r="L1548" s="2">
        <f t="shared" si="24"/>
        <v>353579000</v>
      </c>
    </row>
    <row r="1549" spans="1:12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46</v>
      </c>
      <c r="K1549" t="s">
        <v>104</v>
      </c>
      <c r="L1549" s="2">
        <f t="shared" si="24"/>
        <v>343329000</v>
      </c>
    </row>
    <row r="1550" spans="1:12" x14ac:dyDescent="0.3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46</v>
      </c>
      <c r="K1550" t="s">
        <v>104</v>
      </c>
      <c r="L1550" s="2">
        <f t="shared" si="24"/>
        <v>355700000</v>
      </c>
    </row>
    <row r="1551" spans="1:12" x14ac:dyDescent="0.3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46</v>
      </c>
      <c r="K1551" t="s">
        <v>104</v>
      </c>
      <c r="L1551" s="2">
        <f t="shared" si="24"/>
        <v>288300000</v>
      </c>
    </row>
    <row r="1552" spans="1:12" x14ac:dyDescent="0.3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46</v>
      </c>
      <c r="K1552" t="s">
        <v>104</v>
      </c>
      <c r="L1552" s="2">
        <f t="shared" si="24"/>
        <v>274200000</v>
      </c>
    </row>
    <row r="1553" spans="1:12" x14ac:dyDescent="0.3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12</v>
      </c>
      <c r="K1553" t="s">
        <v>163</v>
      </c>
      <c r="L1553" s="2">
        <f t="shared" si="24"/>
        <v>8549000000</v>
      </c>
    </row>
    <row r="1554" spans="1:12" x14ac:dyDescent="0.3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12</v>
      </c>
      <c r="K1554" t="s">
        <v>163</v>
      </c>
      <c r="L1554" s="2">
        <f t="shared" si="24"/>
        <v>9593000000</v>
      </c>
    </row>
    <row r="1555" spans="1:12" x14ac:dyDescent="0.3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12</v>
      </c>
      <c r="K1555" t="s">
        <v>163</v>
      </c>
      <c r="L1555" s="2">
        <f t="shared" si="24"/>
        <v>7291000000</v>
      </c>
    </row>
    <row r="1556" spans="1:12" x14ac:dyDescent="0.3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12</v>
      </c>
      <c r="K1556" t="s">
        <v>163</v>
      </c>
      <c r="L1556" s="2">
        <f t="shared" si="24"/>
        <v>8172000000</v>
      </c>
    </row>
    <row r="1557" spans="1:12" x14ac:dyDescent="0.3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21</v>
      </c>
      <c r="K1557" t="s">
        <v>56</v>
      </c>
      <c r="L1557" s="2">
        <f t="shared" si="24"/>
        <v>7242000000</v>
      </c>
    </row>
    <row r="1558" spans="1:12" x14ac:dyDescent="0.3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21</v>
      </c>
      <c r="K1558" t="s">
        <v>56</v>
      </c>
      <c r="L1558" s="2">
        <f t="shared" si="24"/>
        <v>8150000000</v>
      </c>
    </row>
    <row r="1559" spans="1:12" x14ac:dyDescent="0.3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21</v>
      </c>
      <c r="K1559" t="s">
        <v>56</v>
      </c>
      <c r="L1559" s="2">
        <f t="shared" si="24"/>
        <v>9078000000</v>
      </c>
    </row>
    <row r="1560" spans="1:12" x14ac:dyDescent="0.3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21</v>
      </c>
      <c r="K1560" t="s">
        <v>56</v>
      </c>
      <c r="L1560" s="2">
        <f t="shared" si="24"/>
        <v>7885000000</v>
      </c>
    </row>
    <row r="1561" spans="1:12" x14ac:dyDescent="0.3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24</v>
      </c>
      <c r="K1561" t="s">
        <v>29</v>
      </c>
      <c r="L1561" s="2">
        <f t="shared" si="24"/>
        <v>608890000</v>
      </c>
    </row>
    <row r="1562" spans="1:12" x14ac:dyDescent="0.3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24</v>
      </c>
      <c r="K1562" t="s">
        <v>29</v>
      </c>
      <c r="L1562" s="2">
        <f t="shared" si="24"/>
        <v>596300000</v>
      </c>
    </row>
    <row r="1563" spans="1:12" x14ac:dyDescent="0.3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24</v>
      </c>
      <c r="K1563" t="s">
        <v>29</v>
      </c>
      <c r="L1563" s="2">
        <f t="shared" si="24"/>
        <v>549000000</v>
      </c>
    </row>
    <row r="1564" spans="1:12" x14ac:dyDescent="0.3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24</v>
      </c>
      <c r="K1564" t="s">
        <v>29</v>
      </c>
      <c r="L1564" s="2">
        <f t="shared" si="24"/>
        <v>550800000</v>
      </c>
    </row>
    <row r="1565" spans="1:12" x14ac:dyDescent="0.3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288</v>
      </c>
      <c r="L1565" s="2">
        <f t="shared" si="24"/>
        <v>1465267000</v>
      </c>
    </row>
    <row r="1566" spans="1:12" x14ac:dyDescent="0.3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288</v>
      </c>
      <c r="L1566" s="2">
        <f t="shared" si="24"/>
        <v>1647147000</v>
      </c>
    </row>
    <row r="1567" spans="1:12" x14ac:dyDescent="0.3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288</v>
      </c>
      <c r="L1567" s="2">
        <f t="shared" si="24"/>
        <v>1834086000</v>
      </c>
    </row>
    <row r="1568" spans="1:12" x14ac:dyDescent="0.3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288</v>
      </c>
      <c r="L1568" s="2">
        <f t="shared" si="24"/>
        <v>1804558000</v>
      </c>
    </row>
    <row r="1569" spans="1:12" x14ac:dyDescent="0.3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203</v>
      </c>
      <c r="L1569" s="2">
        <f t="shared" si="24"/>
        <v>3929000000</v>
      </c>
    </row>
    <row r="1570" spans="1:12" x14ac:dyDescent="0.3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203</v>
      </c>
      <c r="L1570" s="2">
        <f t="shared" si="24"/>
        <v>4125000000</v>
      </c>
    </row>
    <row r="1571" spans="1:12" x14ac:dyDescent="0.3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203</v>
      </c>
      <c r="L1571" s="2">
        <f t="shared" si="24"/>
        <v>3318000000</v>
      </c>
    </row>
    <row r="1572" spans="1:12" x14ac:dyDescent="0.3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203</v>
      </c>
      <c r="L1572" s="2">
        <f t="shared" si="24"/>
        <v>2732000000</v>
      </c>
    </row>
    <row r="1573" spans="1:12" x14ac:dyDescent="0.3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82</v>
      </c>
      <c r="K1573" t="s">
        <v>340</v>
      </c>
      <c r="L1573" s="2">
        <f t="shared" si="24"/>
        <v>5130000000</v>
      </c>
    </row>
    <row r="1574" spans="1:12" x14ac:dyDescent="0.3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82</v>
      </c>
      <c r="K1574" t="s">
        <v>340</v>
      </c>
      <c r="L1574" s="2">
        <f t="shared" si="24"/>
        <v>3957000000</v>
      </c>
    </row>
    <row r="1575" spans="1:12" x14ac:dyDescent="0.3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82</v>
      </c>
      <c r="K1575" t="s">
        <v>340</v>
      </c>
      <c r="L1575" s="2">
        <f t="shared" si="24"/>
        <v>5902000000</v>
      </c>
    </row>
    <row r="1576" spans="1:12" x14ac:dyDescent="0.3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82</v>
      </c>
      <c r="K1576" t="s">
        <v>340</v>
      </c>
      <c r="L1576" s="2">
        <f t="shared" si="24"/>
        <v>6358000000</v>
      </c>
    </row>
    <row r="1577" spans="1:12" x14ac:dyDescent="0.3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58</v>
      </c>
      <c r="K1577" t="s">
        <v>386</v>
      </c>
      <c r="L1577" s="2">
        <f t="shared" si="24"/>
        <v>25883000</v>
      </c>
    </row>
    <row r="1578" spans="1:12" x14ac:dyDescent="0.3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58</v>
      </c>
      <c r="K1578" t="s">
        <v>386</v>
      </c>
      <c r="L1578" s="2">
        <f t="shared" si="24"/>
        <v>152663000</v>
      </c>
    </row>
    <row r="1579" spans="1:12" x14ac:dyDescent="0.3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58</v>
      </c>
      <c r="K1579" t="s">
        <v>386</v>
      </c>
      <c r="L1579" s="2">
        <f t="shared" si="24"/>
        <v>295224000</v>
      </c>
    </row>
    <row r="1580" spans="1:12" x14ac:dyDescent="0.3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58</v>
      </c>
      <c r="K1580" t="s">
        <v>386</v>
      </c>
      <c r="L1580" s="2">
        <f t="shared" si="24"/>
        <v>544839000</v>
      </c>
    </row>
    <row r="1581" spans="1:12" x14ac:dyDescent="0.3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2">
        <f t="shared" si="24"/>
        <v>699408000</v>
      </c>
    </row>
    <row r="1582" spans="1:12" x14ac:dyDescent="0.3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51</v>
      </c>
      <c r="K1582" t="s">
        <v>52</v>
      </c>
      <c r="L1582" s="2">
        <f t="shared" si="24"/>
        <v>708328000</v>
      </c>
    </row>
    <row r="1583" spans="1:12" x14ac:dyDescent="0.3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51</v>
      </c>
      <c r="K1583" t="s">
        <v>52</v>
      </c>
      <c r="L1583" s="2">
        <f t="shared" si="24"/>
        <v>772759000</v>
      </c>
    </row>
    <row r="1584" spans="1:12" x14ac:dyDescent="0.3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51</v>
      </c>
      <c r="K1584" t="s">
        <v>52</v>
      </c>
      <c r="L1584" s="2">
        <f t="shared" si="24"/>
        <v>737528000</v>
      </c>
    </row>
    <row r="1585" spans="1:12" x14ac:dyDescent="0.3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12</v>
      </c>
      <c r="K1585" t="s">
        <v>210</v>
      </c>
      <c r="L1585" s="2">
        <f t="shared" si="24"/>
        <v>572228000</v>
      </c>
    </row>
    <row r="1586" spans="1:12" x14ac:dyDescent="0.3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12</v>
      </c>
      <c r="K1586" t="s">
        <v>210</v>
      </c>
      <c r="L1586" s="2">
        <f t="shared" si="24"/>
        <v>614267000</v>
      </c>
    </row>
    <row r="1587" spans="1:12" x14ac:dyDescent="0.3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12</v>
      </c>
      <c r="K1587" t="s">
        <v>210</v>
      </c>
      <c r="L1587" s="2">
        <f t="shared" si="24"/>
        <v>660446000</v>
      </c>
    </row>
    <row r="1588" spans="1:12" x14ac:dyDescent="0.3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12</v>
      </c>
      <c r="K1588" t="s">
        <v>210</v>
      </c>
      <c r="L1588" s="2">
        <f t="shared" si="24"/>
        <v>736562000</v>
      </c>
    </row>
    <row r="1589" spans="1:12" x14ac:dyDescent="0.3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21</v>
      </c>
      <c r="K1589" t="s">
        <v>56</v>
      </c>
      <c r="L1589" s="2">
        <f t="shared" si="24"/>
        <v>457327000</v>
      </c>
    </row>
    <row r="1590" spans="1:12" x14ac:dyDescent="0.3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21</v>
      </c>
      <c r="K1590" t="s">
        <v>56</v>
      </c>
      <c r="L1590" s="2">
        <f t="shared" si="24"/>
        <v>528232000</v>
      </c>
    </row>
    <row r="1591" spans="1:12" x14ac:dyDescent="0.3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21</v>
      </c>
      <c r="K1591" t="s">
        <v>56</v>
      </c>
      <c r="L1591" s="2">
        <f t="shared" si="24"/>
        <v>564427000</v>
      </c>
    </row>
    <row r="1592" spans="1:12" x14ac:dyDescent="0.3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21</v>
      </c>
      <c r="K1592" t="s">
        <v>56</v>
      </c>
      <c r="L1592" s="2">
        <f t="shared" si="24"/>
        <v>605946000</v>
      </c>
    </row>
    <row r="1593" spans="1:12" x14ac:dyDescent="0.3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24</v>
      </c>
      <c r="K1593" t="s">
        <v>65</v>
      </c>
      <c r="L1593" s="2">
        <f t="shared" si="24"/>
        <v>48571000</v>
      </c>
    </row>
    <row r="1594" spans="1:12" x14ac:dyDescent="0.3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24</v>
      </c>
      <c r="K1594" t="s">
        <v>65</v>
      </c>
      <c r="L1594" s="2">
        <f t="shared" si="24"/>
        <v>-156587000</v>
      </c>
    </row>
    <row r="1595" spans="1:12" x14ac:dyDescent="0.3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24</v>
      </c>
      <c r="K1595" t="s">
        <v>65</v>
      </c>
      <c r="L1595" s="2">
        <f t="shared" si="24"/>
        <v>-641487000</v>
      </c>
    </row>
    <row r="1596" spans="1:12" x14ac:dyDescent="0.3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24</v>
      </c>
      <c r="K1596" t="s">
        <v>65</v>
      </c>
      <c r="L1596" s="2">
        <f t="shared" si="24"/>
        <v>-464673000</v>
      </c>
    </row>
    <row r="1597" spans="1:12" x14ac:dyDescent="0.3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51</v>
      </c>
      <c r="K1597" t="s">
        <v>52</v>
      </c>
      <c r="L1597" s="2">
        <f t="shared" si="24"/>
        <v>634000000</v>
      </c>
    </row>
    <row r="1598" spans="1:12" x14ac:dyDescent="0.3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51</v>
      </c>
      <c r="K1598" t="s">
        <v>52</v>
      </c>
      <c r="L1598" s="2">
        <f t="shared" si="24"/>
        <v>687373000</v>
      </c>
    </row>
    <row r="1599" spans="1:12" x14ac:dyDescent="0.3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51</v>
      </c>
      <c r="K1599" t="s">
        <v>52</v>
      </c>
      <c r="L1599" s="2">
        <f t="shared" si="24"/>
        <v>835092000</v>
      </c>
    </row>
    <row r="1600" spans="1:12" x14ac:dyDescent="0.3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51</v>
      </c>
      <c r="K1600" t="s">
        <v>52</v>
      </c>
      <c r="L1600" s="2">
        <f t="shared" si="24"/>
        <v>964786000</v>
      </c>
    </row>
    <row r="1601" spans="1:12" x14ac:dyDescent="0.3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181</v>
      </c>
      <c r="K1601" t="s">
        <v>182</v>
      </c>
      <c r="L1601" s="2">
        <f t="shared" si="24"/>
        <v>13160000000</v>
      </c>
    </row>
    <row r="1602" spans="1:12" x14ac:dyDescent="0.3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181</v>
      </c>
      <c r="K1602" t="s">
        <v>182</v>
      </c>
      <c r="L1602" s="2">
        <f t="shared" si="24"/>
        <v>31968000000</v>
      </c>
    </row>
    <row r="1603" spans="1:12" x14ac:dyDescent="0.3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181</v>
      </c>
      <c r="K1603" t="s">
        <v>182</v>
      </c>
      <c r="L1603" s="2">
        <f t="shared" ref="L1603:L1666" si="25">E1603-F1603-G1603-H1603-I1603</f>
        <v>19599000000</v>
      </c>
    </row>
    <row r="1604" spans="1:12" x14ac:dyDescent="0.3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181</v>
      </c>
      <c r="K1604" t="s">
        <v>182</v>
      </c>
      <c r="L1604" s="2">
        <f t="shared" si="25"/>
        <v>33060000000</v>
      </c>
    </row>
    <row r="1605" spans="1:12" x14ac:dyDescent="0.3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2">
        <f t="shared" si="25"/>
        <v>518924000</v>
      </c>
    </row>
    <row r="1606" spans="1:12" x14ac:dyDescent="0.3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2">
        <f t="shared" si="25"/>
        <v>517343000</v>
      </c>
    </row>
    <row r="1607" spans="1:12" x14ac:dyDescent="0.3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2">
        <f t="shared" si="25"/>
        <v>533364000</v>
      </c>
    </row>
    <row r="1608" spans="1:12" x14ac:dyDescent="0.3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2">
        <f t="shared" si="25"/>
        <v>575245000</v>
      </c>
    </row>
    <row r="1609" spans="1:12" x14ac:dyDescent="0.3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21</v>
      </c>
      <c r="K1609" t="s">
        <v>488</v>
      </c>
      <c r="L1609" s="2">
        <f t="shared" si="25"/>
        <v>1266000000</v>
      </c>
    </row>
    <row r="1610" spans="1:12" x14ac:dyDescent="0.3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21</v>
      </c>
      <c r="K1610" t="s">
        <v>488</v>
      </c>
      <c r="L1610" s="2">
        <f t="shared" si="25"/>
        <v>1791000000</v>
      </c>
    </row>
    <row r="1611" spans="1:12" x14ac:dyDescent="0.3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21</v>
      </c>
      <c r="K1611" t="s">
        <v>488</v>
      </c>
      <c r="L1611" s="2">
        <f t="shared" si="25"/>
        <v>1611000000</v>
      </c>
    </row>
    <row r="1612" spans="1:12" x14ac:dyDescent="0.3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21</v>
      </c>
      <c r="K1612" t="s">
        <v>488</v>
      </c>
      <c r="L1612" s="2">
        <f t="shared" si="25"/>
        <v>466000000</v>
      </c>
    </row>
    <row r="1613" spans="1:12" x14ac:dyDescent="0.3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41</v>
      </c>
      <c r="K1613" t="s">
        <v>44</v>
      </c>
      <c r="L1613" s="2">
        <f t="shared" si="25"/>
        <v>1000300000</v>
      </c>
    </row>
    <row r="1614" spans="1:12" x14ac:dyDescent="0.3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41</v>
      </c>
      <c r="K1614" t="s">
        <v>44</v>
      </c>
      <c r="L1614" s="2">
        <f t="shared" si="25"/>
        <v>1080100000</v>
      </c>
    </row>
    <row r="1615" spans="1:12" x14ac:dyDescent="0.3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41</v>
      </c>
      <c r="K1615" t="s">
        <v>44</v>
      </c>
      <c r="L1615" s="2">
        <f t="shared" si="25"/>
        <v>1112100000</v>
      </c>
    </row>
    <row r="1616" spans="1:12" x14ac:dyDescent="0.3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41</v>
      </c>
      <c r="K1616" t="s">
        <v>44</v>
      </c>
      <c r="L1616" s="2">
        <f t="shared" si="25"/>
        <v>1250500000</v>
      </c>
    </row>
    <row r="1617" spans="1:12" x14ac:dyDescent="0.3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46</v>
      </c>
      <c r="K1617" t="s">
        <v>104</v>
      </c>
      <c r="L1617" s="2">
        <f t="shared" si="25"/>
        <v>31905000000</v>
      </c>
    </row>
    <row r="1618" spans="1:12" x14ac:dyDescent="0.3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46</v>
      </c>
      <c r="K1618" t="s">
        <v>104</v>
      </c>
      <c r="L1618" s="2">
        <f t="shared" si="25"/>
        <v>35581000000</v>
      </c>
    </row>
    <row r="1619" spans="1:12" x14ac:dyDescent="0.3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46</v>
      </c>
      <c r="K1619" t="s">
        <v>104</v>
      </c>
      <c r="L1619" s="2">
        <f t="shared" si="25"/>
        <v>36844000000</v>
      </c>
    </row>
    <row r="1620" spans="1:12" x14ac:dyDescent="0.3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46</v>
      </c>
      <c r="K1620" t="s">
        <v>104</v>
      </c>
      <c r="L1620" s="2">
        <f t="shared" si="25"/>
        <v>36654000000</v>
      </c>
    </row>
    <row r="1621" spans="1:12" x14ac:dyDescent="0.3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35</v>
      </c>
      <c r="K1621" t="s">
        <v>345</v>
      </c>
      <c r="L1621" s="2">
        <f t="shared" si="25"/>
        <v>947000000</v>
      </c>
    </row>
    <row r="1622" spans="1:12" x14ac:dyDescent="0.3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35</v>
      </c>
      <c r="K1622" t="s">
        <v>345</v>
      </c>
      <c r="L1622" s="2">
        <f t="shared" si="25"/>
        <v>1012000000</v>
      </c>
    </row>
    <row r="1623" spans="1:12" x14ac:dyDescent="0.3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35</v>
      </c>
      <c r="K1623" t="s">
        <v>345</v>
      </c>
      <c r="L1623" s="2">
        <f t="shared" si="25"/>
        <v>944000000</v>
      </c>
    </row>
    <row r="1624" spans="1:12" x14ac:dyDescent="0.3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35</v>
      </c>
      <c r="K1624" t="s">
        <v>345</v>
      </c>
      <c r="L1624" s="2">
        <f t="shared" si="25"/>
        <v>934000000</v>
      </c>
    </row>
    <row r="1625" spans="1:12" x14ac:dyDescent="0.3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479</v>
      </c>
      <c r="L1625" s="2">
        <f t="shared" si="25"/>
        <v>1445000000</v>
      </c>
    </row>
    <row r="1626" spans="1:12" x14ac:dyDescent="0.3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479</v>
      </c>
      <c r="L1626" s="2">
        <f t="shared" si="25"/>
        <v>1324000000</v>
      </c>
    </row>
    <row r="1627" spans="1:12" x14ac:dyDescent="0.3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479</v>
      </c>
      <c r="L1627" s="2">
        <f t="shared" si="25"/>
        <v>1486000000</v>
      </c>
    </row>
    <row r="1628" spans="1:12" x14ac:dyDescent="0.3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479</v>
      </c>
      <c r="L1628" s="2">
        <f t="shared" si="25"/>
        <v>1527000000</v>
      </c>
    </row>
    <row r="1629" spans="1:12" x14ac:dyDescent="0.3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12</v>
      </c>
      <c r="K1629" t="s">
        <v>553</v>
      </c>
      <c r="L1629" s="2">
        <f t="shared" si="25"/>
        <v>2070000000</v>
      </c>
    </row>
    <row r="1630" spans="1:12" x14ac:dyDescent="0.3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12</v>
      </c>
      <c r="K1630" t="s">
        <v>553</v>
      </c>
      <c r="L1630" s="2">
        <f t="shared" si="25"/>
        <v>2221000000</v>
      </c>
    </row>
    <row r="1631" spans="1:12" x14ac:dyDescent="0.3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12</v>
      </c>
      <c r="K1631" t="s">
        <v>553</v>
      </c>
      <c r="L1631" s="2">
        <f t="shared" si="25"/>
        <v>2142000000</v>
      </c>
    </row>
    <row r="1632" spans="1:12" x14ac:dyDescent="0.3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12</v>
      </c>
      <c r="K1632" t="s">
        <v>553</v>
      </c>
      <c r="L1632" s="2">
        <f t="shared" si="25"/>
        <v>2412000000</v>
      </c>
    </row>
    <row r="1633" spans="1:12" x14ac:dyDescent="0.3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82</v>
      </c>
      <c r="K1633" t="s">
        <v>83</v>
      </c>
      <c r="L1633" s="2">
        <f t="shared" si="25"/>
        <v>1612000000</v>
      </c>
    </row>
    <row r="1634" spans="1:12" x14ac:dyDescent="0.3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82</v>
      </c>
      <c r="K1634" t="s">
        <v>83</v>
      </c>
      <c r="L1634" s="2">
        <f t="shared" si="25"/>
        <v>1375000000</v>
      </c>
    </row>
    <row r="1635" spans="1:12" x14ac:dyDescent="0.3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82</v>
      </c>
      <c r="K1635" t="s">
        <v>83</v>
      </c>
      <c r="L1635" s="2">
        <f t="shared" si="25"/>
        <v>1569000000</v>
      </c>
    </row>
    <row r="1636" spans="1:12" x14ac:dyDescent="0.3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82</v>
      </c>
      <c r="K1636" t="s">
        <v>83</v>
      </c>
      <c r="L1636" s="2">
        <f t="shared" si="25"/>
        <v>1324000000</v>
      </c>
    </row>
    <row r="1637" spans="1:12" x14ac:dyDescent="0.3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35</v>
      </c>
      <c r="K1637" t="s">
        <v>167</v>
      </c>
      <c r="L1637" s="2">
        <f t="shared" si="25"/>
        <v>27725000000</v>
      </c>
    </row>
    <row r="1638" spans="1:12" x14ac:dyDescent="0.3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35</v>
      </c>
      <c r="K1638" t="s">
        <v>167</v>
      </c>
      <c r="L1638" s="2">
        <f t="shared" si="25"/>
        <v>26872000000</v>
      </c>
    </row>
    <row r="1639" spans="1:12" x14ac:dyDescent="0.3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35</v>
      </c>
      <c r="K1639" t="s">
        <v>167</v>
      </c>
      <c r="L1639" s="2">
        <f t="shared" si="25"/>
        <v>27147000000</v>
      </c>
    </row>
    <row r="1640" spans="1:12" x14ac:dyDescent="0.3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35</v>
      </c>
      <c r="K1640" t="s">
        <v>167</v>
      </c>
      <c r="L1640" s="2">
        <f t="shared" si="25"/>
        <v>24105000000</v>
      </c>
    </row>
    <row r="1641" spans="1:12" x14ac:dyDescent="0.3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58</v>
      </c>
      <c r="K1641" t="s">
        <v>95</v>
      </c>
      <c r="L1641" s="2">
        <f t="shared" si="25"/>
        <v>910000000</v>
      </c>
    </row>
    <row r="1642" spans="1:12" x14ac:dyDescent="0.3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58</v>
      </c>
      <c r="K1642" t="s">
        <v>95</v>
      </c>
      <c r="L1642" s="2">
        <f t="shared" si="25"/>
        <v>993300000</v>
      </c>
    </row>
    <row r="1643" spans="1:12" x14ac:dyDescent="0.3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58</v>
      </c>
      <c r="K1643" t="s">
        <v>95</v>
      </c>
      <c r="L1643" s="2">
        <f t="shared" si="25"/>
        <v>796700000</v>
      </c>
    </row>
    <row r="1644" spans="1:12" x14ac:dyDescent="0.3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21</v>
      </c>
      <c r="K1644" t="s">
        <v>56</v>
      </c>
      <c r="L1644" s="2">
        <f t="shared" si="25"/>
        <v>1330000000</v>
      </c>
    </row>
    <row r="1645" spans="1:12" x14ac:dyDescent="0.3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21</v>
      </c>
      <c r="K1645" t="s">
        <v>56</v>
      </c>
      <c r="L1645" s="2">
        <f t="shared" si="25"/>
        <v>1107400000</v>
      </c>
    </row>
    <row r="1646" spans="1:12" x14ac:dyDescent="0.3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21</v>
      </c>
      <c r="K1646" t="s">
        <v>56</v>
      </c>
      <c r="L1646" s="2">
        <f t="shared" si="25"/>
        <v>1140500000</v>
      </c>
    </row>
    <row r="1647" spans="1:12" x14ac:dyDescent="0.3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21</v>
      </c>
      <c r="K1647" t="s">
        <v>56</v>
      </c>
      <c r="L1647" s="2">
        <f t="shared" si="25"/>
        <v>1109400000</v>
      </c>
    </row>
    <row r="1648" spans="1:12" x14ac:dyDescent="0.3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51</v>
      </c>
      <c r="K1648" t="s">
        <v>52</v>
      </c>
      <c r="L1648" s="2">
        <f t="shared" si="25"/>
        <v>644000000</v>
      </c>
    </row>
    <row r="1649" spans="1:12" x14ac:dyDescent="0.3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51</v>
      </c>
      <c r="K1649" t="s">
        <v>52</v>
      </c>
      <c r="L1649" s="2">
        <f t="shared" si="25"/>
        <v>1011000000</v>
      </c>
    </row>
    <row r="1650" spans="1:12" x14ac:dyDescent="0.3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51</v>
      </c>
      <c r="K1650" t="s">
        <v>52</v>
      </c>
      <c r="L1650" s="2">
        <f t="shared" si="25"/>
        <v>1364000000</v>
      </c>
    </row>
    <row r="1651" spans="1:12" x14ac:dyDescent="0.3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51</v>
      </c>
      <c r="K1651" t="s">
        <v>52</v>
      </c>
      <c r="L1651" s="2">
        <f t="shared" si="25"/>
        <v>944000000</v>
      </c>
    </row>
    <row r="1652" spans="1:12" x14ac:dyDescent="0.3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132</v>
      </c>
      <c r="L1652" s="2">
        <f t="shared" si="25"/>
        <v>867000000</v>
      </c>
    </row>
    <row r="1653" spans="1:12" x14ac:dyDescent="0.3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132</v>
      </c>
      <c r="L1653" s="2">
        <f t="shared" si="25"/>
        <v>928000000</v>
      </c>
    </row>
    <row r="1654" spans="1:12" x14ac:dyDescent="0.3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132</v>
      </c>
      <c r="L1654" s="2">
        <f t="shared" si="25"/>
        <v>987000000</v>
      </c>
    </row>
    <row r="1655" spans="1:12" x14ac:dyDescent="0.3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132</v>
      </c>
      <c r="L1655" s="2">
        <f t="shared" si="25"/>
        <v>1028000000</v>
      </c>
    </row>
    <row r="1656" spans="1:12" x14ac:dyDescent="0.3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561</v>
      </c>
      <c r="L1656" s="2">
        <f t="shared" si="25"/>
        <v>1047833000</v>
      </c>
    </row>
    <row r="1657" spans="1:12" x14ac:dyDescent="0.3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561</v>
      </c>
      <c r="L1657" s="2">
        <f t="shared" si="25"/>
        <v>1305137000</v>
      </c>
    </row>
    <row r="1658" spans="1:12" x14ac:dyDescent="0.3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561</v>
      </c>
      <c r="L1658" s="2">
        <f t="shared" si="25"/>
        <v>1300330000</v>
      </c>
    </row>
    <row r="1659" spans="1:12" x14ac:dyDescent="0.3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561</v>
      </c>
      <c r="L1659" s="2">
        <f t="shared" si="25"/>
        <v>747552000</v>
      </c>
    </row>
    <row r="1660" spans="1:12" x14ac:dyDescent="0.3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82</v>
      </c>
      <c r="K1660" t="s">
        <v>83</v>
      </c>
      <c r="L1660" s="2">
        <f t="shared" si="25"/>
        <v>583817000</v>
      </c>
    </row>
    <row r="1661" spans="1:12" x14ac:dyDescent="0.3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82</v>
      </c>
      <c r="K1661" t="s">
        <v>83</v>
      </c>
      <c r="L1661" s="2">
        <f t="shared" si="25"/>
        <v>903836000</v>
      </c>
    </row>
    <row r="1662" spans="1:12" x14ac:dyDescent="0.3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82</v>
      </c>
      <c r="K1662" t="s">
        <v>83</v>
      </c>
      <c r="L1662" s="2">
        <f t="shared" si="25"/>
        <v>820254000</v>
      </c>
    </row>
    <row r="1663" spans="1:12" x14ac:dyDescent="0.3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82</v>
      </c>
      <c r="K1663" t="s">
        <v>83</v>
      </c>
      <c r="L1663" s="2">
        <f t="shared" si="25"/>
        <v>-26045000</v>
      </c>
    </row>
    <row r="1664" spans="1:12" x14ac:dyDescent="0.3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41</v>
      </c>
      <c r="K1664" t="s">
        <v>42</v>
      </c>
      <c r="L1664" s="2">
        <f t="shared" si="25"/>
        <v>1822683000</v>
      </c>
    </row>
    <row r="1665" spans="1:12" x14ac:dyDescent="0.3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41</v>
      </c>
      <c r="K1665" t="s">
        <v>42</v>
      </c>
      <c r="L1665" s="2">
        <f t="shared" si="25"/>
        <v>1847555000</v>
      </c>
    </row>
    <row r="1666" spans="1:12" x14ac:dyDescent="0.3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41</v>
      </c>
      <c r="K1666" t="s">
        <v>42</v>
      </c>
      <c r="L1666" s="2">
        <f t="shared" si="25"/>
        <v>1948130000</v>
      </c>
    </row>
    <row r="1667" spans="1:12" x14ac:dyDescent="0.3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41</v>
      </c>
      <c r="K1667" t="s">
        <v>42</v>
      </c>
      <c r="L1667" s="2">
        <f t="shared" ref="L1667:L1711" si="26">E1667-F1667-G1667-H1667-I1667</f>
        <v>2000512000</v>
      </c>
    </row>
    <row r="1668" spans="1:12" x14ac:dyDescent="0.3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46</v>
      </c>
      <c r="K1668" t="s">
        <v>49</v>
      </c>
      <c r="L1668" s="2">
        <f t="shared" si="26"/>
        <v>893273000</v>
      </c>
    </row>
    <row r="1669" spans="1:12" x14ac:dyDescent="0.3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46</v>
      </c>
      <c r="K1669" t="s">
        <v>49</v>
      </c>
      <c r="L1669" s="2">
        <f t="shared" si="26"/>
        <v>1221567000</v>
      </c>
    </row>
    <row r="1670" spans="1:12" x14ac:dyDescent="0.3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46</v>
      </c>
      <c r="K1670" t="s">
        <v>49</v>
      </c>
      <c r="L1670" s="2">
        <f t="shared" si="26"/>
        <v>1021478000</v>
      </c>
    </row>
    <row r="1671" spans="1:12" x14ac:dyDescent="0.3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46</v>
      </c>
      <c r="K1671" t="s">
        <v>49</v>
      </c>
      <c r="L1671" s="2">
        <f t="shared" si="26"/>
        <v>1142342000</v>
      </c>
    </row>
    <row r="1672" spans="1:12" x14ac:dyDescent="0.3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2">
        <f t="shared" si="26"/>
        <v>580732000</v>
      </c>
    </row>
    <row r="1673" spans="1:12" x14ac:dyDescent="0.3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2">
        <f t="shared" si="26"/>
        <v>758337000</v>
      </c>
    </row>
    <row r="1674" spans="1:12" x14ac:dyDescent="0.3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2">
        <f t="shared" si="26"/>
        <v>779569000</v>
      </c>
    </row>
    <row r="1675" spans="1:12" x14ac:dyDescent="0.3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2">
        <f t="shared" si="26"/>
        <v>669881000</v>
      </c>
    </row>
    <row r="1676" spans="1:12" x14ac:dyDescent="0.3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82</v>
      </c>
      <c r="K1676" t="s">
        <v>143</v>
      </c>
      <c r="L1676" s="2">
        <f t="shared" si="26"/>
        <v>51721000000</v>
      </c>
    </row>
    <row r="1677" spans="1:12" x14ac:dyDescent="0.3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82</v>
      </c>
      <c r="K1677" t="s">
        <v>143</v>
      </c>
      <c r="L1677" s="2">
        <f t="shared" si="26"/>
        <v>42277000000</v>
      </c>
    </row>
    <row r="1678" spans="1:12" x14ac:dyDescent="0.3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82</v>
      </c>
      <c r="K1678" t="s">
        <v>143</v>
      </c>
      <c r="L1678" s="2">
        <f t="shared" si="26"/>
        <v>35751000000</v>
      </c>
    </row>
    <row r="1679" spans="1:12" x14ac:dyDescent="0.3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82</v>
      </c>
      <c r="K1679" t="s">
        <v>143</v>
      </c>
      <c r="L1679" s="2">
        <f t="shared" si="26"/>
        <v>14406000000</v>
      </c>
    </row>
    <row r="1680" spans="1:12" x14ac:dyDescent="0.3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24</v>
      </c>
      <c r="K1680" t="s">
        <v>165</v>
      </c>
      <c r="L1680" s="2">
        <f t="shared" si="26"/>
        <v>407656000</v>
      </c>
    </row>
    <row r="1681" spans="1:12" x14ac:dyDescent="0.3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24</v>
      </c>
      <c r="K1681" t="s">
        <v>165</v>
      </c>
      <c r="L1681" s="2">
        <f t="shared" si="26"/>
        <v>432600000</v>
      </c>
    </row>
    <row r="1682" spans="1:12" x14ac:dyDescent="0.3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24</v>
      </c>
      <c r="K1682" t="s">
        <v>165</v>
      </c>
      <c r="L1682" s="2">
        <f t="shared" si="26"/>
        <v>456700000</v>
      </c>
    </row>
    <row r="1683" spans="1:12" x14ac:dyDescent="0.3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24</v>
      </c>
      <c r="K1683" t="s">
        <v>165</v>
      </c>
      <c r="L1683" s="2">
        <f t="shared" si="26"/>
        <v>439900000</v>
      </c>
    </row>
    <row r="1684" spans="1:12" x14ac:dyDescent="0.3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2">
        <f t="shared" si="26"/>
        <v>1433000000</v>
      </c>
    </row>
    <row r="1685" spans="1:12" x14ac:dyDescent="0.3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2">
        <f t="shared" si="26"/>
        <v>1358000000</v>
      </c>
    </row>
    <row r="1686" spans="1:12" x14ac:dyDescent="0.3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2">
        <f t="shared" si="26"/>
        <v>1334000000</v>
      </c>
    </row>
    <row r="1687" spans="1:12" x14ac:dyDescent="0.3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2">
        <f t="shared" si="26"/>
        <v>598000000</v>
      </c>
    </row>
    <row r="1688" spans="1:12" x14ac:dyDescent="0.3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12</v>
      </c>
      <c r="K1688" t="s">
        <v>163</v>
      </c>
      <c r="L1688" s="2">
        <f t="shared" si="26"/>
        <v>460000000</v>
      </c>
    </row>
    <row r="1689" spans="1:12" x14ac:dyDescent="0.3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12</v>
      </c>
      <c r="K1689" t="s">
        <v>163</v>
      </c>
      <c r="L1689" s="2">
        <f t="shared" si="26"/>
        <v>405000000</v>
      </c>
    </row>
    <row r="1690" spans="1:12" x14ac:dyDescent="0.3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12</v>
      </c>
      <c r="K1690" t="s">
        <v>163</v>
      </c>
      <c r="L1690" s="2">
        <f t="shared" si="26"/>
        <v>489000000</v>
      </c>
    </row>
    <row r="1691" spans="1:12" x14ac:dyDescent="0.3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12</v>
      </c>
      <c r="K1691" t="s">
        <v>163</v>
      </c>
      <c r="L1691" s="2">
        <f t="shared" si="26"/>
        <v>455000000</v>
      </c>
    </row>
    <row r="1692" spans="1:12" x14ac:dyDescent="0.3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2">
        <f t="shared" si="26"/>
        <v>802538000</v>
      </c>
    </row>
    <row r="1693" spans="1:12" x14ac:dyDescent="0.3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2">
        <f t="shared" si="26"/>
        <v>577297000</v>
      </c>
    </row>
    <row r="1694" spans="1:12" x14ac:dyDescent="0.3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2">
        <f t="shared" si="26"/>
        <v>236912000</v>
      </c>
    </row>
    <row r="1695" spans="1:12" x14ac:dyDescent="0.3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2">
        <f t="shared" si="26"/>
        <v>-134934000</v>
      </c>
    </row>
    <row r="1696" spans="1:12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154</v>
      </c>
      <c r="L1696" s="2">
        <f t="shared" si="26"/>
        <v>2331000000</v>
      </c>
    </row>
    <row r="1697" spans="1:12" x14ac:dyDescent="0.3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154</v>
      </c>
      <c r="L1697" s="2">
        <f t="shared" si="26"/>
        <v>2129000000</v>
      </c>
    </row>
    <row r="1698" spans="1:12" x14ac:dyDescent="0.3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154</v>
      </c>
      <c r="L1698" s="2">
        <f t="shared" si="26"/>
        <v>2092000000</v>
      </c>
    </row>
    <row r="1699" spans="1:12" x14ac:dyDescent="0.3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154</v>
      </c>
      <c r="L1699" s="2">
        <f t="shared" si="26"/>
        <v>2000000000</v>
      </c>
    </row>
    <row r="1700" spans="1:12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24</v>
      </c>
      <c r="K1700" t="s">
        <v>29</v>
      </c>
      <c r="L1700" s="2">
        <f t="shared" si="26"/>
        <v>1298800000</v>
      </c>
    </row>
    <row r="1701" spans="1:12" x14ac:dyDescent="0.3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2">
        <f t="shared" si="26"/>
        <v>1278900000</v>
      </c>
    </row>
    <row r="1702" spans="1:12" x14ac:dyDescent="0.3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2">
        <f t="shared" si="26"/>
        <v>1378400000</v>
      </c>
    </row>
    <row r="1703" spans="1:12" x14ac:dyDescent="0.3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2">
        <f t="shared" si="26"/>
        <v>1299100000</v>
      </c>
    </row>
    <row r="1704" spans="1:12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46</v>
      </c>
      <c r="K1704" t="s">
        <v>139</v>
      </c>
      <c r="L1704" s="2">
        <f t="shared" si="26"/>
        <v>768202000</v>
      </c>
    </row>
    <row r="1705" spans="1:12" x14ac:dyDescent="0.3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46</v>
      </c>
      <c r="K1705" t="s">
        <v>139</v>
      </c>
      <c r="L1705" s="2">
        <f t="shared" si="26"/>
        <v>592596000</v>
      </c>
    </row>
    <row r="1706" spans="1:12" x14ac:dyDescent="0.3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46</v>
      </c>
      <c r="K1706" t="s">
        <v>139</v>
      </c>
      <c r="L1706" s="2">
        <f t="shared" si="26"/>
        <v>744685000</v>
      </c>
    </row>
    <row r="1707" spans="1:12" x14ac:dyDescent="0.3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46</v>
      </c>
      <c r="K1707" t="s">
        <v>139</v>
      </c>
      <c r="L1707" s="2">
        <f t="shared" si="26"/>
        <v>520726000</v>
      </c>
    </row>
    <row r="1708" spans="1:12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2">
        <f t="shared" si="26"/>
        <v>820000000</v>
      </c>
    </row>
    <row r="1709" spans="1:12" x14ac:dyDescent="0.3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2">
        <f t="shared" si="26"/>
        <v>969000000</v>
      </c>
    </row>
    <row r="1710" spans="1:12" x14ac:dyDescent="0.3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2">
        <f t="shared" si="26"/>
        <v>1070000000</v>
      </c>
    </row>
    <row r="1711" spans="1:12" x14ac:dyDescent="0.3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2">
        <f t="shared" si="26"/>
        <v>1397000000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activeCell="B1" sqref="B1"/>
    </sheetView>
  </sheetViews>
  <sheetFormatPr defaultRowHeight="14.4" x14ac:dyDescent="0.3"/>
  <cols>
    <col min="1" max="1" width="12.21875" bestFit="1" customWidth="1"/>
    <col min="2" max="2" width="4.109375" bestFit="1" customWidth="1"/>
    <col min="5" max="8" width="12" bestFit="1" customWidth="1"/>
    <col min="9" max="9" width="21.33203125" bestFit="1" customWidth="1"/>
    <col min="10" max="10" width="6.77734375" bestFit="1" customWidth="1"/>
  </cols>
  <sheetData>
    <row r="1" spans="1:10" x14ac:dyDescent="0.3">
      <c r="A1" s="5" t="s">
        <v>0</v>
      </c>
      <c r="B1" t="s">
        <v>34</v>
      </c>
    </row>
    <row r="3" spans="1:10" ht="15" thickBot="1" x14ac:dyDescent="0.35"/>
    <row r="4" spans="1:10" x14ac:dyDescent="0.3">
      <c r="A4" s="50"/>
      <c r="B4" s="95" t="s">
        <v>577</v>
      </c>
      <c r="C4" s="96"/>
      <c r="D4" s="96"/>
      <c r="E4" s="96"/>
      <c r="F4" s="96"/>
      <c r="G4" s="96"/>
      <c r="H4" s="97"/>
      <c r="I4" s="48"/>
      <c r="J4" s="48"/>
    </row>
    <row r="5" spans="1:10" x14ac:dyDescent="0.3">
      <c r="B5" s="14"/>
      <c r="C5" s="7"/>
      <c r="D5" s="7"/>
      <c r="E5" s="98" t="s">
        <v>578</v>
      </c>
      <c r="F5" s="98"/>
      <c r="G5" s="98"/>
      <c r="H5" s="99"/>
      <c r="I5" s="46"/>
      <c r="J5" s="46"/>
    </row>
    <row r="6" spans="1:10" x14ac:dyDescent="0.3">
      <c r="B6" s="14"/>
      <c r="C6" s="7"/>
      <c r="D6" s="7"/>
      <c r="E6" s="71" t="s">
        <v>579</v>
      </c>
      <c r="F6" s="72" t="s">
        <v>580</v>
      </c>
      <c r="G6" s="72" t="s">
        <v>581</v>
      </c>
      <c r="H6" s="73" t="s">
        <v>582</v>
      </c>
      <c r="I6" s="49"/>
      <c r="J6" s="49"/>
    </row>
    <row r="7" spans="1:10" x14ac:dyDescent="0.3">
      <c r="B7" s="100" t="s">
        <v>583</v>
      </c>
      <c r="C7" s="101"/>
      <c r="D7" s="101"/>
      <c r="E7" s="6">
        <f t="array" ref="E7">INDEX(total_revenue,MATCH(1,(B1=tickers)*(E6=Years),0))</f>
        <v>90559000000</v>
      </c>
      <c r="F7" s="7">
        <f t="array" ref="F7">INDEX(total_revenue,MATCH(1,(B1=tickers)*(F6=Years),0))</f>
        <v>89804000000</v>
      </c>
      <c r="G7" s="7">
        <f t="array" ref="G7">INDEX(total_revenue, MATCH(1,(B1=tickers)*(G6=Years),0))</f>
        <v>81201000000</v>
      </c>
      <c r="H7" s="15">
        <f t="array" ref="H7">INDEX(total_revenue, MATCH(1,(B1=tickers)*(H6=Years),0))</f>
        <v>67702000000</v>
      </c>
      <c r="I7" s="41"/>
      <c r="J7" s="41"/>
    </row>
    <row r="8" spans="1:10" x14ac:dyDescent="0.3">
      <c r="B8" s="100" t="s">
        <v>584</v>
      </c>
      <c r="C8" s="101"/>
      <c r="D8" s="101"/>
      <c r="E8" s="6">
        <f t="array" ref="E8">INDEX(cost_of_goods,MATCH(1,(B1=tickers)*(E6=Years),0))</f>
        <v>86936000000</v>
      </c>
      <c r="F8" s="7">
        <f t="array" ref="F8">INDEX(cost_of_goods,MATCH(1,(B1=tickers)*(F6=Years),0))</f>
        <v>85915000000</v>
      </c>
      <c r="G8" s="7">
        <f t="array" ref="G8">INDEX(cost_of_goods,MATCH(1,(B1=tickers)*(G6=Years),0))</f>
        <v>76433000000</v>
      </c>
      <c r="H8" s="15">
        <f t="array" ref="H8">INDEX(cost_of_goods,MATCH(1,(B1=tickers)*(H6=Years),0))</f>
        <v>63682000000</v>
      </c>
      <c r="I8" s="41"/>
      <c r="J8" s="41"/>
    </row>
    <row r="9" spans="1:10" x14ac:dyDescent="0.3">
      <c r="B9" s="106" t="s">
        <v>585</v>
      </c>
      <c r="C9" s="107"/>
      <c r="D9" s="107"/>
      <c r="E9" s="74">
        <f>E7-E8</f>
        <v>3623000000</v>
      </c>
      <c r="F9" s="75">
        <f>F7-F8</f>
        <v>3889000000</v>
      </c>
      <c r="G9" s="75">
        <f>G7-G8</f>
        <v>4768000000</v>
      </c>
      <c r="H9" s="76">
        <f>H7-H8</f>
        <v>4020000000</v>
      </c>
      <c r="I9" s="41"/>
      <c r="J9" s="41"/>
    </row>
    <row r="10" spans="1:10" x14ac:dyDescent="0.3">
      <c r="B10" s="100" t="s">
        <v>586</v>
      </c>
      <c r="C10" s="101"/>
      <c r="D10" s="101"/>
      <c r="E10" s="6">
        <f t="array" ref="E10">INDEX(sales_general_admin,MATCH(1,(B1=tickers)*(E6=Years),0))</f>
        <v>1665000000</v>
      </c>
      <c r="F10" s="7">
        <f t="array" ref="F10">INDEX(sales_general_admin,MATCH(1,(B1=tickers)*(F6=Years),0))</f>
        <v>1759000000</v>
      </c>
      <c r="G10" s="7">
        <f t="array" ref="G10">INDEX(sales_general_admin,MATCH(1,(B1=tickers)*(G6=Years),0))</f>
        <v>1907000000</v>
      </c>
      <c r="H10" s="15">
        <f t="array" ref="H10">INDEX(sales_general_admin,MATCH(1,(B1=tickers)*(H6=Years),0))</f>
        <v>2010000000</v>
      </c>
      <c r="I10" s="41"/>
      <c r="J10" s="41"/>
    </row>
    <row r="11" spans="1:10" x14ac:dyDescent="0.3">
      <c r="B11" s="100" t="s">
        <v>587</v>
      </c>
      <c r="C11" s="101"/>
      <c r="D11" s="101"/>
      <c r="E11" s="6">
        <f t="array" ref="E11">INDEX(research_and_development,MATCH(1,(B1=tickers)*(E6=Years),0))</f>
        <v>0</v>
      </c>
      <c r="F11" s="7">
        <f t="array" ref="F11">INDEX(research_and_development,MATCH(1,(B1=tickers)*(F6=Years),0))</f>
        <v>0</v>
      </c>
      <c r="G11" s="7">
        <f t="array" ref="G11">INDEX(research_and_development,MATCH(1,(B1=tickers)*(G6=Years),0))</f>
        <v>0</v>
      </c>
      <c r="H11" s="15">
        <f t="array" ref="H11">INDEX(research_and_development,MATCH(1,(B1=tickers)*(H6=Years),0))</f>
        <v>0</v>
      </c>
      <c r="I11" s="41"/>
      <c r="J11" s="41"/>
    </row>
    <row r="12" spans="1:10" x14ac:dyDescent="0.3">
      <c r="B12" s="100" t="s">
        <v>588</v>
      </c>
      <c r="C12" s="101"/>
      <c r="D12" s="101"/>
      <c r="E12" s="6">
        <f t="array" ref="E12">INDEX(other_items,MATCH(1,(B1=tickers)*(E6=Years),0))</f>
        <v>0</v>
      </c>
      <c r="F12" s="7">
        <f t="array" ref="F12">INDEX(other_items,MATCH(1,(B1=tickers)*(F6=Years),0))</f>
        <v>0</v>
      </c>
      <c r="G12" s="7">
        <f t="array" ref="G12">INDEX(other_items,MATCH(1,(B1=tickers)*(G6=Years),0))</f>
        <v>0</v>
      </c>
      <c r="H12" s="15">
        <f t="array" ref="H12">INDEX(other_items,MATCH(1,(B1=tickers)*(H6=Years),0))</f>
        <v>0</v>
      </c>
      <c r="I12" s="41"/>
      <c r="J12" s="41"/>
    </row>
    <row r="13" spans="1:10" x14ac:dyDescent="0.3">
      <c r="B13" s="102" t="s">
        <v>589</v>
      </c>
      <c r="C13" s="103"/>
      <c r="D13" s="103"/>
      <c r="E13" s="77">
        <f>SUM(E10,E11,E12)</f>
        <v>1665000000</v>
      </c>
      <c r="F13" s="78">
        <f>SUM(F10,F11,F12)</f>
        <v>1759000000</v>
      </c>
      <c r="G13" s="78">
        <f>SUM(G10,G11,G12)</f>
        <v>1907000000</v>
      </c>
      <c r="H13" s="79">
        <f>SUM(H10,H11,H12)</f>
        <v>2010000000</v>
      </c>
      <c r="I13" s="41"/>
      <c r="J13" s="41"/>
    </row>
    <row r="14" spans="1:10" ht="15" thickBot="1" x14ac:dyDescent="0.35">
      <c r="B14" s="104" t="s">
        <v>590</v>
      </c>
      <c r="C14" s="105"/>
      <c r="D14" s="105"/>
      <c r="E14" s="80">
        <f>E9-E13</f>
        <v>1958000000</v>
      </c>
      <c r="F14" s="81">
        <f>F9-F13</f>
        <v>2130000000</v>
      </c>
      <c r="G14" s="81">
        <f>G9-G13</f>
        <v>2861000000</v>
      </c>
      <c r="H14" s="82">
        <f>H9-H13</f>
        <v>2010000000</v>
      </c>
      <c r="I14" s="41"/>
      <c r="J14" s="41"/>
    </row>
    <row r="16" spans="1:10" x14ac:dyDescent="0.3">
      <c r="B16" s="41"/>
      <c r="C16" s="41"/>
      <c r="D16" s="41"/>
      <c r="E16" s="41"/>
      <c r="F16" s="41"/>
      <c r="G16" s="41"/>
      <c r="H16" s="41"/>
      <c r="I16" s="41"/>
      <c r="J16" s="41"/>
    </row>
    <row r="17" spans="2:10" x14ac:dyDescent="0.3">
      <c r="B17" s="44"/>
      <c r="C17" s="44"/>
      <c r="D17" s="44"/>
      <c r="E17" s="44"/>
      <c r="F17" s="44"/>
      <c r="G17" s="44"/>
      <c r="H17" s="44"/>
      <c r="I17" s="44"/>
      <c r="J17" s="44"/>
    </row>
    <row r="18" spans="2:10" x14ac:dyDescent="0.3">
      <c r="B18" s="44"/>
      <c r="C18" s="44"/>
      <c r="D18" s="44"/>
      <c r="E18" s="44"/>
      <c r="F18" s="44"/>
      <c r="G18" s="44"/>
      <c r="H18" s="44"/>
      <c r="I18" s="44"/>
      <c r="J18" s="44"/>
    </row>
    <row r="19" spans="2:10" x14ac:dyDescent="0.3">
      <c r="B19" s="41"/>
      <c r="C19" s="41"/>
      <c r="D19" s="41"/>
      <c r="E19" s="46"/>
      <c r="F19" s="46"/>
      <c r="G19" s="46"/>
      <c r="H19" s="46"/>
      <c r="I19" s="46"/>
      <c r="J19" s="46"/>
    </row>
    <row r="20" spans="2:10" x14ac:dyDescent="0.3">
      <c r="B20" s="48"/>
      <c r="C20" s="48"/>
      <c r="D20" s="48"/>
      <c r="E20" s="41"/>
      <c r="F20" s="42"/>
      <c r="G20" s="42"/>
      <c r="H20" s="42"/>
      <c r="I20" s="41"/>
      <c r="J20" s="41"/>
    </row>
    <row r="21" spans="2:10" x14ac:dyDescent="0.3">
      <c r="B21" s="48"/>
      <c r="C21" s="48"/>
      <c r="D21" s="48"/>
      <c r="E21" s="43"/>
      <c r="F21" s="43"/>
      <c r="G21" s="43"/>
      <c r="H21" s="43"/>
      <c r="I21" s="41"/>
      <c r="J21" s="41"/>
    </row>
    <row r="22" spans="2:10" x14ac:dyDescent="0.3">
      <c r="B22" s="48"/>
      <c r="C22" s="48"/>
      <c r="D22" s="48"/>
      <c r="E22" s="43"/>
      <c r="F22" s="43"/>
      <c r="G22" s="43"/>
      <c r="H22" s="43"/>
      <c r="I22" s="41"/>
      <c r="J22" s="41"/>
    </row>
    <row r="23" spans="2:10" x14ac:dyDescent="0.3">
      <c r="B23" s="41"/>
      <c r="C23" s="41"/>
      <c r="D23" s="41"/>
      <c r="E23" s="41"/>
      <c r="F23" s="41"/>
      <c r="G23" s="41"/>
      <c r="H23" s="41"/>
      <c r="I23" s="41"/>
      <c r="J23" s="41"/>
    </row>
    <row r="24" spans="2:10" x14ac:dyDescent="0.3">
      <c r="B24" s="41"/>
      <c r="C24" s="41"/>
      <c r="D24" s="41"/>
      <c r="E24" s="41"/>
      <c r="F24" s="41"/>
      <c r="G24" s="41"/>
      <c r="H24" s="41"/>
      <c r="I24" s="41"/>
      <c r="J24" s="41"/>
    </row>
    <row r="25" spans="2:10" x14ac:dyDescent="0.3">
      <c r="B25" s="41"/>
      <c r="C25" s="41"/>
      <c r="D25" s="41"/>
      <c r="E25" s="41"/>
      <c r="F25" s="41"/>
      <c r="G25" s="41"/>
      <c r="H25" s="41"/>
      <c r="I25" s="41"/>
      <c r="J25" s="41"/>
    </row>
    <row r="26" spans="2:10" x14ac:dyDescent="0.3">
      <c r="B26" s="44"/>
      <c r="C26" s="44"/>
      <c r="D26" s="44"/>
      <c r="E26" s="44"/>
      <c r="F26" s="44"/>
      <c r="G26" s="44"/>
      <c r="H26" s="44"/>
      <c r="I26" s="44"/>
      <c r="J26" s="44"/>
    </row>
    <row r="27" spans="2:10" x14ac:dyDescent="0.3">
      <c r="B27" s="44"/>
      <c r="C27" s="44"/>
      <c r="D27" s="44"/>
      <c r="E27" s="44"/>
      <c r="F27" s="44"/>
      <c r="G27" s="44"/>
      <c r="H27" s="44"/>
      <c r="I27" s="44"/>
      <c r="J27" s="44"/>
    </row>
    <row r="28" spans="2:10" x14ac:dyDescent="0.3">
      <c r="B28" s="41"/>
      <c r="C28" s="41"/>
      <c r="D28" s="41"/>
      <c r="E28" s="41"/>
      <c r="F28" s="41"/>
      <c r="G28" s="41"/>
      <c r="H28" s="41"/>
      <c r="I28" s="41"/>
      <c r="J28" s="41"/>
    </row>
    <row r="29" spans="2:10" x14ac:dyDescent="0.3">
      <c r="B29" s="41"/>
      <c r="C29" s="41"/>
      <c r="D29" s="41"/>
      <c r="E29" s="41"/>
      <c r="F29" s="41"/>
      <c r="G29" s="41"/>
      <c r="H29" s="41"/>
      <c r="I29" s="41"/>
      <c r="J29" s="41"/>
    </row>
    <row r="30" spans="2:10" x14ac:dyDescent="0.3">
      <c r="B30" s="44"/>
      <c r="C30" s="44"/>
      <c r="D30" s="41"/>
      <c r="E30" s="41"/>
      <c r="F30" s="41"/>
      <c r="G30" s="41"/>
      <c r="H30" s="41"/>
      <c r="I30" s="41"/>
      <c r="J30" s="41"/>
    </row>
    <row r="31" spans="2:10" x14ac:dyDescent="0.3">
      <c r="B31" s="48"/>
      <c r="C31" s="48"/>
      <c r="D31" s="41"/>
      <c r="E31" s="41"/>
      <c r="F31" s="41"/>
      <c r="G31" s="41"/>
      <c r="H31" s="41"/>
      <c r="I31" s="42"/>
      <c r="J31" s="45"/>
    </row>
    <row r="32" spans="2:10" x14ac:dyDescent="0.3">
      <c r="B32" s="48"/>
      <c r="C32" s="48"/>
      <c r="D32" s="41"/>
      <c r="E32" s="41"/>
      <c r="F32" s="41"/>
      <c r="G32" s="41"/>
      <c r="H32" s="41"/>
      <c r="I32" s="45"/>
      <c r="J32" s="45"/>
    </row>
    <row r="33" spans="2:10" x14ac:dyDescent="0.3">
      <c r="B33" s="48"/>
      <c r="C33" s="48"/>
      <c r="D33" s="41"/>
      <c r="E33" s="41"/>
      <c r="F33" s="41"/>
      <c r="G33" s="41"/>
      <c r="H33" s="41"/>
      <c r="I33" s="42"/>
      <c r="J33" s="42"/>
    </row>
    <row r="34" spans="2:10" x14ac:dyDescent="0.3">
      <c r="B34" s="41"/>
      <c r="C34" s="41"/>
      <c r="D34" s="41"/>
      <c r="E34" s="41"/>
      <c r="F34" s="41"/>
      <c r="G34" s="41"/>
      <c r="H34" s="41"/>
      <c r="I34" s="41"/>
      <c r="J34" s="41"/>
    </row>
    <row r="35" spans="2:10" x14ac:dyDescent="0.3">
      <c r="B35" s="46"/>
      <c r="C35" s="46"/>
      <c r="D35" s="41"/>
      <c r="E35" s="41"/>
      <c r="F35" s="41"/>
      <c r="G35" s="41"/>
      <c r="H35" s="41"/>
      <c r="I35" s="41"/>
      <c r="J35" s="41"/>
    </row>
    <row r="36" spans="2:10" x14ac:dyDescent="0.3">
      <c r="B36" s="48"/>
      <c r="C36" s="48"/>
      <c r="D36" s="41"/>
      <c r="E36" s="41"/>
      <c r="F36" s="41"/>
      <c r="G36" s="41"/>
      <c r="H36" s="41"/>
      <c r="I36" s="43"/>
      <c r="J36" s="43"/>
    </row>
    <row r="37" spans="2:10" x14ac:dyDescent="0.3">
      <c r="B37" s="48"/>
      <c r="C37" s="48"/>
      <c r="D37" s="41"/>
      <c r="E37" s="41"/>
      <c r="F37" s="41"/>
      <c r="G37" s="41"/>
      <c r="H37" s="41"/>
      <c r="I37" s="47"/>
      <c r="J37" s="43"/>
    </row>
    <row r="38" spans="2:10" x14ac:dyDescent="0.3">
      <c r="B38" s="48"/>
      <c r="C38" s="48"/>
      <c r="D38" s="41"/>
      <c r="E38" s="41"/>
      <c r="F38" s="41"/>
      <c r="G38" s="41"/>
      <c r="H38" s="41"/>
      <c r="I38" s="43"/>
      <c r="J38" s="43"/>
    </row>
    <row r="39" spans="2:10" x14ac:dyDescent="0.3">
      <c r="B39" s="41"/>
      <c r="C39" s="41"/>
      <c r="D39" s="41"/>
      <c r="E39" s="41"/>
      <c r="F39" s="41"/>
      <c r="G39" s="41"/>
      <c r="H39" s="41"/>
      <c r="I39" s="41"/>
      <c r="J39" s="41"/>
    </row>
    <row r="40" spans="2:10" x14ac:dyDescent="0.3">
      <c r="B40" s="46"/>
      <c r="C40" s="46"/>
      <c r="D40" s="41"/>
      <c r="E40" s="41"/>
      <c r="F40" s="41"/>
      <c r="G40" s="41"/>
      <c r="H40" s="41"/>
      <c r="I40" s="41"/>
      <c r="J40" s="41"/>
    </row>
    <row r="41" spans="2:10" x14ac:dyDescent="0.3">
      <c r="B41" s="48"/>
      <c r="C41" s="48"/>
      <c r="D41" s="41"/>
      <c r="E41" s="41"/>
      <c r="F41" s="41"/>
      <c r="G41" s="41"/>
      <c r="H41" s="41"/>
      <c r="I41" s="43"/>
      <c r="J41" s="43"/>
    </row>
    <row r="42" spans="2:10" x14ac:dyDescent="0.3">
      <c r="B42" s="48"/>
      <c r="C42" s="48"/>
      <c r="D42" s="41"/>
      <c r="E42" s="41"/>
      <c r="F42" s="41"/>
      <c r="G42" s="41"/>
      <c r="H42" s="41"/>
      <c r="I42" s="43"/>
      <c r="J42" s="43"/>
    </row>
    <row r="43" spans="2:10" x14ac:dyDescent="0.3">
      <c r="B43" s="48"/>
      <c r="C43" s="48"/>
      <c r="D43" s="41"/>
      <c r="E43" s="41"/>
      <c r="F43" s="41"/>
      <c r="G43" s="41"/>
      <c r="H43" s="41"/>
      <c r="I43" s="43"/>
      <c r="J43" s="43"/>
    </row>
    <row r="44" spans="2:10" x14ac:dyDescent="0.3">
      <c r="B44" s="41"/>
      <c r="C44" s="41"/>
      <c r="D44" s="41"/>
      <c r="E44" s="41"/>
      <c r="F44" s="41"/>
      <c r="G44" s="41"/>
      <c r="H44" s="41"/>
      <c r="I44" s="41"/>
      <c r="J44" s="41"/>
    </row>
  </sheetData>
  <mergeCells count="10">
    <mergeCell ref="B4:H4"/>
    <mergeCell ref="E5:H5"/>
    <mergeCell ref="B12:D12"/>
    <mergeCell ref="B13:D13"/>
    <mergeCell ref="B14:D14"/>
    <mergeCell ref="B11:D11"/>
    <mergeCell ref="B7:D7"/>
    <mergeCell ref="B8:D8"/>
    <mergeCell ref="B9:D9"/>
    <mergeCell ref="B10:D10"/>
  </mergeCells>
  <dataValidations count="2">
    <dataValidation type="list" allowBlank="1" showInputMessage="1" showErrorMessage="1" sqref="B2" xr:uid="{0CEA848A-33BA-42CD-B801-8FB92EECA377}">
      <formula1>year</formula1>
    </dataValidation>
    <dataValidation type="list" allowBlank="1" showInputMessage="1" showErrorMessage="1" sqref="B1" xr:uid="{9D1CF4F3-8E17-412D-AED6-CA887292B3AA}">
      <formula1>dash_ticker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0C55-B9EA-4F9A-BA01-CDCA7CB1B81A}">
  <dimension ref="A1:J42"/>
  <sheetViews>
    <sheetView tabSelected="1" topLeftCell="A8" workbookViewId="0">
      <selection activeCell="J31" sqref="J31"/>
    </sheetView>
  </sheetViews>
  <sheetFormatPr defaultRowHeight="14.4" x14ac:dyDescent="0.3"/>
  <cols>
    <col min="1" max="1" width="12.21875" bestFit="1" customWidth="1"/>
    <col min="2" max="2" width="4.109375" bestFit="1" customWidth="1"/>
    <col min="5" max="10" width="12" bestFit="1" customWidth="1"/>
  </cols>
  <sheetData>
    <row r="1" spans="1:10" x14ac:dyDescent="0.3">
      <c r="A1" s="5" t="s">
        <v>0</v>
      </c>
      <c r="B1" t="s">
        <v>222</v>
      </c>
    </row>
    <row r="4" spans="1:10" ht="15" thickBot="1" x14ac:dyDescent="0.35">
      <c r="B4" s="108" t="s">
        <v>577</v>
      </c>
      <c r="C4" s="109"/>
      <c r="D4" s="109"/>
      <c r="E4" s="109"/>
      <c r="F4" s="109"/>
      <c r="G4" s="109"/>
      <c r="H4" s="109"/>
      <c r="I4" s="109"/>
      <c r="J4" s="110"/>
    </row>
    <row r="5" spans="1:10" x14ac:dyDescent="0.3">
      <c r="B5" s="6"/>
      <c r="C5" s="7"/>
      <c r="D5" s="7"/>
      <c r="E5" s="98" t="s">
        <v>578</v>
      </c>
      <c r="F5" s="98"/>
      <c r="G5" s="98"/>
      <c r="H5" s="99"/>
      <c r="I5" s="111" t="s">
        <v>592</v>
      </c>
      <c r="J5" s="112"/>
    </row>
    <row r="6" spans="1:10" x14ac:dyDescent="0.3">
      <c r="B6" s="6"/>
      <c r="C6" s="7"/>
      <c r="D6" s="7"/>
      <c r="E6" s="9" t="s">
        <v>579</v>
      </c>
      <c r="F6" s="9" t="s">
        <v>580</v>
      </c>
      <c r="G6" s="9" t="s">
        <v>581</v>
      </c>
      <c r="H6" s="9" t="s">
        <v>582</v>
      </c>
      <c r="I6" s="12" t="s">
        <v>593</v>
      </c>
      <c r="J6" s="13" t="s">
        <v>594</v>
      </c>
    </row>
    <row r="7" spans="1:10" x14ac:dyDescent="0.3">
      <c r="B7" s="113" t="s">
        <v>583</v>
      </c>
      <c r="C7" s="101"/>
      <c r="D7" s="101"/>
      <c r="E7" s="40">
        <f t="array" ref="E7">INDEX(total_revenue,MATCH(1,(B1=tickers)*(E6=Years),0))</f>
        <v>2073000000</v>
      </c>
      <c r="F7" s="40">
        <f t="array" ref="F7">INDEX(total_revenue,MATCH(1,(B1=tickers)*(F6=Years),0))</f>
        <v>2303900000</v>
      </c>
      <c r="G7" s="40">
        <f t="array" ref="G7">INDEX(total_revenue, MATCH(1,(B1=tickers)*(G6=Years),0))</f>
        <v>2436400000</v>
      </c>
      <c r="H7" s="40">
        <f t="array" ref="H7">INDEX(total_revenue, MATCH(1,(B1=tickers)*(H6=Years),0))</f>
        <v>2663600000</v>
      </c>
      <c r="I7" s="65">
        <f ca="1">H7*(1+I20)</f>
        <v>2823337612.268816</v>
      </c>
      <c r="J7" s="65">
        <f ca="1">I7*(1+J20)</f>
        <v>2991097355.4529753</v>
      </c>
    </row>
    <row r="8" spans="1:10" x14ac:dyDescent="0.3">
      <c r="B8" s="113" t="s">
        <v>584</v>
      </c>
      <c r="C8" s="101"/>
      <c r="D8" s="101"/>
      <c r="E8" s="40">
        <f t="array" ref="E8">INDEX(cost_of_goods,MATCH(1,(B1=tickers)*(E6=Years),0))</f>
        <v>759500000</v>
      </c>
      <c r="F8" s="40">
        <f t="array" ref="F8">INDEX(cost_of_goods,MATCH(1,(B1=tickers)*(F6=Years),0))</f>
        <v>787300000</v>
      </c>
      <c r="G8" s="40">
        <f t="array" ref="G8">INDEX(cost_of_goods,MATCH(1,(B1=tickers)*(G6=Years),0))</f>
        <v>844700000</v>
      </c>
      <c r="H8" s="40">
        <f t="array" ref="H8">INDEX(cost_of_goods,MATCH(1,(B1=tickers)*(H6=Years),0))</f>
        <v>887400000</v>
      </c>
      <c r="I8" s="66"/>
      <c r="J8" s="67"/>
    </row>
    <row r="9" spans="1:10" x14ac:dyDescent="0.3">
      <c r="B9" s="119" t="s">
        <v>585</v>
      </c>
      <c r="C9" s="107"/>
      <c r="D9" s="107"/>
      <c r="E9" s="40">
        <f>E7-E8</f>
        <v>1313500000</v>
      </c>
      <c r="F9" s="40">
        <f>F7-F8</f>
        <v>1516600000</v>
      </c>
      <c r="G9" s="40">
        <f>G7-G8</f>
        <v>1591700000</v>
      </c>
      <c r="H9" s="40">
        <f>H7-H8</f>
        <v>1776200000</v>
      </c>
      <c r="I9" s="65">
        <f ca="1">I7*I21</f>
        <v>1842573440.6903286</v>
      </c>
      <c r="J9" s="68">
        <f ca="1">J7*J21</f>
        <v>1949747420.8146725</v>
      </c>
    </row>
    <row r="10" spans="1:10" x14ac:dyDescent="0.3">
      <c r="B10" s="113" t="s">
        <v>586</v>
      </c>
      <c r="C10" s="101"/>
      <c r="D10" s="101"/>
      <c r="E10" s="40">
        <f t="array" ref="E10">INDEX(sales_general_admin,MATCH(1,(B1=tickers)*(E6=Years),0))</f>
        <v>673500000</v>
      </c>
      <c r="F10" s="40">
        <f t="array" ref="F10">INDEX(sales_general_admin,MATCH(1,(B1=tickers)*(F6=Years),0))</f>
        <v>715800000</v>
      </c>
      <c r="G10" s="40">
        <f t="array" ref="G10">INDEX(sales_general_admin,MATCH(1,(B1=tickers)*(G6=Years),0))</f>
        <v>751700000</v>
      </c>
      <c r="H10" s="40">
        <f t="array" ref="H10">INDEX(sales_general_admin,MATCH(1,(B1=tickers)*(H6=Years),0))</f>
        <v>884300000</v>
      </c>
      <c r="I10" s="66"/>
      <c r="J10" s="67"/>
    </row>
    <row r="11" spans="1:10" x14ac:dyDescent="0.3">
      <c r="B11" s="113" t="s">
        <v>587</v>
      </c>
      <c r="C11" s="101"/>
      <c r="D11" s="101"/>
      <c r="E11" s="40">
        <f t="array" ref="E11">INDEX(research_and_development,MATCH(1,(B1=tickers)*(E6=Years),0))</f>
        <v>0</v>
      </c>
      <c r="F11" s="40">
        <f t="array" ref="F11">INDEX(research_and_development,MATCH(1,(B1=tickers)*(F6=Years),0))</f>
        <v>0</v>
      </c>
      <c r="G11" s="40">
        <f t="array" ref="G11">INDEX(research_and_development,MATCH(1,(B1=tickers)*(G6=Years),0))</f>
        <v>0</v>
      </c>
      <c r="H11" s="40">
        <f t="array" ref="H11">INDEX(research_and_development,MATCH(1,(B1=tickers)*(H6=Years),0))</f>
        <v>0</v>
      </c>
      <c r="I11" s="66"/>
      <c r="J11" s="67"/>
    </row>
    <row r="12" spans="1:10" x14ac:dyDescent="0.3">
      <c r="B12" s="113" t="s">
        <v>588</v>
      </c>
      <c r="C12" s="101"/>
      <c r="D12" s="101"/>
      <c r="E12" s="40">
        <f t="array" ref="E12">INDEX(other_items,MATCH(1,(B1=tickers)*(E6=Years),0))</f>
        <v>160000000</v>
      </c>
      <c r="F12" s="40">
        <f t="array" ref="F12">INDEX(other_items,MATCH(1,(B1=tickers)*(F6=Years),0))</f>
        <v>189600000</v>
      </c>
      <c r="G12" s="40">
        <f t="array" ref="G12">INDEX(other_items,MATCH(1,(B1=tickers)*(G6=Years),0))</f>
        <v>201800000</v>
      </c>
      <c r="H12" s="40">
        <f t="array" ref="H12">INDEX(other_items,MATCH(1,(B1=tickers)*(H6=Years),0))</f>
        <v>198000000</v>
      </c>
      <c r="I12" s="66"/>
      <c r="J12" s="67"/>
    </row>
    <row r="13" spans="1:10" x14ac:dyDescent="0.3">
      <c r="B13" s="114" t="s">
        <v>589</v>
      </c>
      <c r="C13" s="103"/>
      <c r="D13" s="103"/>
      <c r="E13" s="40">
        <f>SUM(E10,E11,E12)</f>
        <v>833500000</v>
      </c>
      <c r="F13" s="40">
        <f>SUM(F10,F11,F12)</f>
        <v>905400000</v>
      </c>
      <c r="G13" s="40">
        <f>SUM(G10,G11,G12)</f>
        <v>953500000</v>
      </c>
      <c r="H13" s="40">
        <f>SUM(H10,H11,H12)</f>
        <v>1082300000</v>
      </c>
      <c r="I13" s="66"/>
      <c r="J13" s="67"/>
    </row>
    <row r="14" spans="1:10" ht="15" thickBot="1" x14ac:dyDescent="0.35">
      <c r="B14" s="115" t="s">
        <v>590</v>
      </c>
      <c r="C14" s="116"/>
      <c r="D14" s="116"/>
      <c r="E14" s="39">
        <f>E9-E13</f>
        <v>480000000</v>
      </c>
      <c r="F14" s="39">
        <f>F9-F13</f>
        <v>611200000</v>
      </c>
      <c r="G14" s="39">
        <f>G9-G13</f>
        <v>638200000</v>
      </c>
      <c r="H14" s="39">
        <f>H9-H13</f>
        <v>693900000</v>
      </c>
      <c r="I14" s="69">
        <f ca="1">I7*I22</f>
        <v>734435073.22053611</v>
      </c>
      <c r="J14" s="70">
        <f ca="1">J7*J22</f>
        <v>779848044.01209438</v>
      </c>
    </row>
    <row r="17" spans="2:10" x14ac:dyDescent="0.3">
      <c r="B17" s="120" t="s">
        <v>591</v>
      </c>
      <c r="C17" s="121"/>
      <c r="D17" s="121"/>
      <c r="E17" s="121"/>
      <c r="F17" s="121"/>
      <c r="G17" s="121"/>
      <c r="H17" s="121"/>
      <c r="I17" s="121"/>
      <c r="J17" s="122"/>
    </row>
    <row r="18" spans="2:10" ht="15" thickBot="1" x14ac:dyDescent="0.35">
      <c r="B18" s="123"/>
      <c r="C18" s="124"/>
      <c r="D18" s="124"/>
      <c r="E18" s="124"/>
      <c r="F18" s="124"/>
      <c r="G18" s="124"/>
      <c r="H18" s="124"/>
      <c r="I18" s="124"/>
      <c r="J18" s="125"/>
    </row>
    <row r="19" spans="2:10" x14ac:dyDescent="0.3">
      <c r="B19" s="6"/>
      <c r="C19" s="7"/>
      <c r="D19" s="7"/>
      <c r="E19" s="98" t="s">
        <v>578</v>
      </c>
      <c r="F19" s="98"/>
      <c r="G19" s="98"/>
      <c r="H19" s="98"/>
      <c r="I19" s="111" t="s">
        <v>603</v>
      </c>
      <c r="J19" s="112"/>
    </row>
    <row r="20" spans="2:10" x14ac:dyDescent="0.3">
      <c r="B20" s="113" t="s">
        <v>598</v>
      </c>
      <c r="C20" s="101"/>
      <c r="D20" s="101"/>
      <c r="E20" s="7"/>
      <c r="F20" s="16">
        <f>(F7/E7)-1</f>
        <v>0.11138446695610216</v>
      </c>
      <c r="G20" s="16">
        <f>(G7/F7)-1</f>
        <v>5.7511176700377531E-2</v>
      </c>
      <c r="H20" s="16">
        <f>(H7/G7)-1</f>
        <v>9.3252339517320593E-2</v>
      </c>
      <c r="I20" s="60">
        <f ca="1">OFFSET($I$29,MATCH($D$26,$B$30:$B$32,0),0)</f>
        <v>5.9970570757176794E-2</v>
      </c>
      <c r="J20" s="59">
        <f ca="1">OFFSET($I$29,MATCH($D$26,$B$30:$B$32,0),1)</f>
        <v>5.9418945313220561E-2</v>
      </c>
    </row>
    <row r="21" spans="2:10" x14ac:dyDescent="0.3">
      <c r="B21" s="113" t="s">
        <v>596</v>
      </c>
      <c r="C21" s="101"/>
      <c r="D21" s="101"/>
      <c r="E21" s="17">
        <f>1-(E8/E7)</f>
        <v>0.63362276893391223</v>
      </c>
      <c r="F21" s="17">
        <f>1-(F8/F7)</f>
        <v>0.6582750987456053</v>
      </c>
      <c r="G21" s="17">
        <f>1-(G8/G7)</f>
        <v>0.65329995074700375</v>
      </c>
      <c r="H21" s="17">
        <f>1-(H8/H7)</f>
        <v>0.66684186814837065</v>
      </c>
      <c r="I21" s="61">
        <f ca="1">OFFSET($I$34,MATCH($D$26,$B$35:$B$37,0),0)</f>
        <v>0.65262242555882233</v>
      </c>
      <c r="J21" s="62">
        <f ca="1">OFFSET($I$34,MATCH($D$26,$B$35:$B$37,0),1)</f>
        <v>0.65185020382574621</v>
      </c>
    </row>
    <row r="22" spans="2:10" ht="15" thickBot="1" x14ac:dyDescent="0.35">
      <c r="B22" s="117" t="s">
        <v>595</v>
      </c>
      <c r="C22" s="118"/>
      <c r="D22" s="118"/>
      <c r="E22" s="18">
        <f>(E14/E7)</f>
        <v>0.23154848046309695</v>
      </c>
      <c r="F22" s="18">
        <f>(F14/F7)</f>
        <v>0.26528929206996832</v>
      </c>
      <c r="G22" s="18">
        <f>(G14/G7)</f>
        <v>0.26194385158430472</v>
      </c>
      <c r="H22" s="18">
        <f>(H14/H7)</f>
        <v>0.26051208890223759</v>
      </c>
      <c r="I22" s="63">
        <f ca="1">OFFSET($I$39,MATCH($D$26,$B$40:$B$42,0),0)</f>
        <v>0.26013009213954713</v>
      </c>
      <c r="J22" s="64">
        <f ca="1">OFFSET($I$39,MATCH($D$26,$B$40:$B$42,0),1)</f>
        <v>0.26072305623565811</v>
      </c>
    </row>
    <row r="26" spans="2:10" x14ac:dyDescent="0.3">
      <c r="B26" s="33" t="s">
        <v>597</v>
      </c>
      <c r="C26" s="34"/>
      <c r="D26" s="34" t="s">
        <v>601</v>
      </c>
      <c r="E26" s="34"/>
      <c r="F26" s="34"/>
      <c r="G26" s="34"/>
      <c r="H26" s="34"/>
      <c r="I26" s="34"/>
      <c r="J26" s="35"/>
    </row>
    <row r="27" spans="2:10" x14ac:dyDescent="0.3">
      <c r="B27" s="36"/>
      <c r="C27" s="37"/>
      <c r="D27" s="37"/>
      <c r="E27" s="37"/>
      <c r="F27" s="37"/>
      <c r="G27" s="37"/>
      <c r="H27" s="37"/>
      <c r="I27" s="37"/>
      <c r="J27" s="38"/>
    </row>
    <row r="28" spans="2:10" x14ac:dyDescent="0.3">
      <c r="B28" s="6"/>
      <c r="C28" s="7"/>
      <c r="D28" s="7"/>
      <c r="E28" s="7"/>
      <c r="F28" s="7"/>
      <c r="G28" s="7"/>
      <c r="H28" s="7"/>
      <c r="I28" s="7"/>
      <c r="J28" s="10"/>
    </row>
    <row r="29" spans="2:10" x14ac:dyDescent="0.3">
      <c r="B29" s="28" t="s">
        <v>598</v>
      </c>
      <c r="C29" s="29"/>
      <c r="D29" s="7"/>
      <c r="E29" s="7"/>
      <c r="F29" s="7"/>
      <c r="G29" s="7"/>
      <c r="H29" s="7"/>
      <c r="I29" s="7"/>
      <c r="J29" s="10"/>
    </row>
    <row r="30" spans="2:10" x14ac:dyDescent="0.3">
      <c r="B30" s="52" t="s">
        <v>599</v>
      </c>
      <c r="C30" s="53"/>
      <c r="D30" s="19"/>
      <c r="E30" s="19"/>
      <c r="F30" s="19"/>
      <c r="G30" s="19"/>
      <c r="H30" s="19"/>
      <c r="I30" s="27">
        <f>I31+_xlfn.STDEV.S(F20:H20)</f>
        <v>0.11479475135869005</v>
      </c>
      <c r="J30" s="58">
        <f>J31+_xlfn.STDEV.S(G20:H20,I30)</f>
        <v>0.10831564440112426</v>
      </c>
    </row>
    <row r="31" spans="2:10" x14ac:dyDescent="0.3">
      <c r="B31" s="54" t="s">
        <v>600</v>
      </c>
      <c r="C31" s="55"/>
      <c r="D31" s="7"/>
      <c r="E31" s="7"/>
      <c r="F31" s="7"/>
      <c r="G31" s="7"/>
      <c r="H31" s="7"/>
      <c r="I31" s="20">
        <f>AVERAGE($F$20,$G$20,$H$20)</f>
        <v>8.7382661057933422E-2</v>
      </c>
      <c r="J31" s="21">
        <f>AVERAGE($G$20,$H$20,$I$31)</f>
        <v>7.9382059091877177E-2</v>
      </c>
    </row>
    <row r="32" spans="2:10" x14ac:dyDescent="0.3">
      <c r="B32" s="56" t="s">
        <v>601</v>
      </c>
      <c r="C32" s="57"/>
      <c r="D32" s="11"/>
      <c r="E32" s="11"/>
      <c r="F32" s="11"/>
      <c r="G32" s="11"/>
      <c r="H32" s="11"/>
      <c r="I32" s="26">
        <f>I31-_xlfn.STDEV.S(F20:H20)</f>
        <v>5.9970570757176794E-2</v>
      </c>
      <c r="J32" s="30">
        <f>J31-_xlfn.STDEV.S(G20,H20,I32)</f>
        <v>5.9418945313220561E-2</v>
      </c>
    </row>
    <row r="33" spans="2:10" x14ac:dyDescent="0.3">
      <c r="B33" s="6"/>
      <c r="C33" s="7"/>
      <c r="D33" s="7"/>
      <c r="E33" s="7"/>
      <c r="F33" s="7"/>
      <c r="G33" s="7"/>
      <c r="H33" s="7"/>
      <c r="I33" s="7"/>
      <c r="J33" s="10"/>
    </row>
    <row r="34" spans="2:10" x14ac:dyDescent="0.3">
      <c r="B34" s="31" t="s">
        <v>596</v>
      </c>
      <c r="C34" s="8"/>
      <c r="D34" s="7"/>
      <c r="E34" s="7"/>
      <c r="F34" s="7"/>
      <c r="G34" s="7"/>
      <c r="H34" s="7"/>
      <c r="I34" s="7"/>
      <c r="J34" s="10"/>
    </row>
    <row r="35" spans="2:10" x14ac:dyDescent="0.3">
      <c r="B35" s="52" t="s">
        <v>599</v>
      </c>
      <c r="C35" s="53"/>
      <c r="D35" s="19"/>
      <c r="E35" s="19"/>
      <c r="F35" s="19"/>
      <c r="G35" s="19"/>
      <c r="H35" s="19"/>
      <c r="I35" s="22">
        <f>I36+_xlfn.STDEV.S(F21:H21)</f>
        <v>0.66632218620183081</v>
      </c>
      <c r="J35" s="23">
        <f>J36+_xlfn.STDEV.S(G21:H21,I35)</f>
        <v>0.66754418636641966</v>
      </c>
    </row>
    <row r="36" spans="2:10" x14ac:dyDescent="0.3">
      <c r="B36" s="54" t="s">
        <v>600</v>
      </c>
      <c r="C36" s="55"/>
      <c r="D36" s="7"/>
      <c r="E36" s="7"/>
      <c r="F36" s="7"/>
      <c r="G36" s="7"/>
      <c r="H36" s="7"/>
      <c r="I36" s="24">
        <f>AVERAGE($F$21,$G$21,$H$21)</f>
        <v>0.65947230588032657</v>
      </c>
      <c r="J36" s="25">
        <f>AVERAGE($G$21,$H$21,$I$36)</f>
        <v>0.65987137492523373</v>
      </c>
    </row>
    <row r="37" spans="2:10" x14ac:dyDescent="0.3">
      <c r="B37" s="56" t="s">
        <v>601</v>
      </c>
      <c r="C37" s="57"/>
      <c r="D37" s="11"/>
      <c r="E37" s="11"/>
      <c r="F37" s="11"/>
      <c r="G37" s="11"/>
      <c r="H37" s="11"/>
      <c r="I37" s="18">
        <f>I36-_xlfn.STDEV.S(F21:H21)</f>
        <v>0.65262242555882233</v>
      </c>
      <c r="J37" s="32">
        <f>J36-_xlfn.STDEV.S(G21:H21,I37)</f>
        <v>0.65185020382574621</v>
      </c>
    </row>
    <row r="38" spans="2:10" x14ac:dyDescent="0.3">
      <c r="B38" s="6"/>
      <c r="C38" s="7"/>
      <c r="D38" s="7"/>
      <c r="E38" s="7"/>
      <c r="F38" s="7"/>
      <c r="G38" s="7"/>
      <c r="H38" s="7"/>
      <c r="I38" s="7"/>
      <c r="J38" s="10"/>
    </row>
    <row r="39" spans="2:10" x14ac:dyDescent="0.3">
      <c r="B39" s="31" t="s">
        <v>595</v>
      </c>
      <c r="C39" s="8"/>
      <c r="D39" s="7"/>
      <c r="E39" s="7"/>
      <c r="F39" s="7"/>
      <c r="G39" s="7"/>
      <c r="H39" s="7"/>
      <c r="I39" s="7"/>
      <c r="J39" s="10"/>
    </row>
    <row r="40" spans="2:10" x14ac:dyDescent="0.3">
      <c r="B40" s="52" t="s">
        <v>599</v>
      </c>
      <c r="C40" s="53"/>
      <c r="D40" s="19"/>
      <c r="E40" s="19"/>
      <c r="F40" s="19"/>
      <c r="G40" s="19"/>
      <c r="H40" s="19"/>
      <c r="I40" s="22">
        <f>I41+_xlfn.STDEV.S(F22:H22)</f>
        <v>0.26503339623145999</v>
      </c>
      <c r="J40" s="23">
        <f>J41+_xlfn.STDEV.S(G22:H22,I40)</f>
        <v>0.26398998028304305</v>
      </c>
    </row>
    <row r="41" spans="2:10" x14ac:dyDescent="0.3">
      <c r="B41" s="54" t="s">
        <v>600</v>
      </c>
      <c r="C41" s="55"/>
      <c r="D41" s="7"/>
      <c r="E41" s="7"/>
      <c r="F41" s="7"/>
      <c r="G41" s="7"/>
      <c r="H41" s="7"/>
      <c r="I41" s="17">
        <f>AVERAGE($F$22,$G$22,$H$22)</f>
        <v>0.26258174418550356</v>
      </c>
      <c r="J41" s="25">
        <f>AVERAGE($G$22,$H$22,$I$41)</f>
        <v>0.26167922822401529</v>
      </c>
    </row>
    <row r="42" spans="2:10" x14ac:dyDescent="0.3">
      <c r="B42" s="56" t="s">
        <v>601</v>
      </c>
      <c r="C42" s="57"/>
      <c r="D42" s="11"/>
      <c r="E42" s="11"/>
      <c r="F42" s="11"/>
      <c r="G42" s="11"/>
      <c r="H42" s="11"/>
      <c r="I42" s="18">
        <f>I41-_xlfn.STDEV.S(F22:H22)</f>
        <v>0.26013009213954713</v>
      </c>
      <c r="J42" s="32">
        <f>J41-_xlfn.STDEV.S(G22:H22,I42)</f>
        <v>0.26072305623565811</v>
      </c>
    </row>
  </sheetData>
  <mergeCells count="17">
    <mergeCell ref="B12:D12"/>
    <mergeCell ref="B13:D13"/>
    <mergeCell ref="B14:D14"/>
    <mergeCell ref="B22:D22"/>
    <mergeCell ref="B9:D9"/>
    <mergeCell ref="B17:J18"/>
    <mergeCell ref="E19:H19"/>
    <mergeCell ref="I19:J19"/>
    <mergeCell ref="B20:D20"/>
    <mergeCell ref="B21:D21"/>
    <mergeCell ref="B10:D10"/>
    <mergeCell ref="B11:D11"/>
    <mergeCell ref="B4:J4"/>
    <mergeCell ref="E5:H5"/>
    <mergeCell ref="I5:J5"/>
    <mergeCell ref="B7:D7"/>
    <mergeCell ref="B8:D8"/>
  </mergeCells>
  <dataValidations count="3">
    <dataValidation type="list" allowBlank="1" showInputMessage="1" showErrorMessage="1" sqref="B2" xr:uid="{2FDA5EDC-0DD1-4DCC-9EAF-433BD3F3A0DC}">
      <formula1>year</formula1>
    </dataValidation>
    <dataValidation type="list" allowBlank="1" showInputMessage="1" showErrorMessage="1" sqref="B1" xr:uid="{C39AEEB7-2CE7-499E-A6B5-8CA4FF1CF2A6}">
      <formula1>dash_ticker</formula1>
    </dataValidation>
    <dataValidation type="list" allowBlank="1" showInputMessage="1" showErrorMessage="1" sqref="D26" xr:uid="{D2C4263E-8B71-4AF9-AED4-B006960748FB}">
      <formula1>dash_scenarios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PIVOT TABLES</vt:lpstr>
      <vt:lpstr>Summary Statistics</vt:lpstr>
      <vt:lpstr>NYSE Data</vt:lpstr>
      <vt:lpstr>Profit &amp; Loss Statement</vt:lpstr>
      <vt:lpstr>Forecast Model</vt:lpstr>
      <vt:lpstr>cost_of_goods</vt:lpstr>
      <vt:lpstr>dash_scenarios</vt:lpstr>
      <vt:lpstr>dash_ticker</vt:lpstr>
      <vt:lpstr>dash_year</vt:lpstr>
      <vt:lpstr>other_items</vt:lpstr>
      <vt:lpstr>research_and_development</vt:lpstr>
      <vt:lpstr>sales_general_admin</vt:lpstr>
      <vt:lpstr>scenarios</vt:lpstr>
      <vt:lpstr>tickers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2024-06-26T13:49:26Z</dcterms:created>
  <dcterms:modified xsi:type="dcterms:W3CDTF">2024-07-01T02:01:31Z</dcterms:modified>
</cp:coreProperties>
</file>