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13_ncr:1_{112BA3E8-65B8-493B-935D-3AF1C8199705}" xr6:coauthVersionLast="47" xr6:coauthVersionMax="47" xr10:uidLastSave="{00000000-0000-0000-0000-000000000000}"/>
  <bookViews>
    <workbookView xWindow="828" yWindow="-108" windowWidth="22320" windowHeight="13176" activeTab="1" xr2:uid="{75C88B91-9FDD-4DAF-A44D-494ABB0DD9AA}"/>
  </bookViews>
  <sheets>
    <sheet name="Tiznado-Hernandez" sheetId="1" r:id="rId1"/>
    <sheet name="Reis et. al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" i="2" l="1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D39" i="1"/>
  <c r="E39" i="1" s="1"/>
  <c r="F39" i="1" s="1"/>
  <c r="D38" i="1"/>
  <c r="E38" i="1" s="1"/>
  <c r="D37" i="1"/>
  <c r="E37" i="1" s="1"/>
  <c r="F37" i="1" s="1"/>
  <c r="D36" i="1"/>
  <c r="E36" i="1" s="1"/>
  <c r="F36" i="1" s="1"/>
  <c r="D35" i="1"/>
  <c r="E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D29" i="1"/>
  <c r="E29" i="1" s="1"/>
  <c r="D28" i="1"/>
  <c r="E28" i="1" s="1"/>
  <c r="D27" i="1"/>
  <c r="E27" i="1" s="1"/>
  <c r="F27" i="1" s="1"/>
  <c r="D26" i="1"/>
  <c r="E26" i="1" s="1"/>
  <c r="D25" i="1"/>
  <c r="E25" i="1" s="1"/>
  <c r="E9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D8" i="1"/>
  <c r="E8" i="1" s="1"/>
  <c r="D7" i="1"/>
  <c r="E7" i="1" s="1"/>
  <c r="M67" i="2"/>
  <c r="L67" i="2"/>
  <c r="K67" i="2"/>
  <c r="M46" i="2"/>
  <c r="L46" i="2"/>
  <c r="K46" i="2"/>
  <c r="M25" i="2"/>
  <c r="L25" i="2"/>
  <c r="K25" i="2"/>
  <c r="E67" i="2"/>
  <c r="D67" i="2"/>
  <c r="C67" i="2"/>
  <c r="E25" i="2"/>
  <c r="D25" i="2"/>
  <c r="C25" i="2"/>
  <c r="E46" i="2"/>
  <c r="D46" i="2"/>
  <c r="C46" i="2"/>
  <c r="F28" i="1" l="1"/>
  <c r="F29" i="1"/>
  <c r="F25" i="1"/>
  <c r="F26" i="1"/>
  <c r="F38" i="1"/>
  <c r="F35" i="1"/>
  <c r="F30" i="1"/>
</calcChain>
</file>

<file path=xl/sharedStrings.xml><?xml version="1.0" encoding="utf-8"?>
<sst xmlns="http://schemas.openxmlformats.org/spreadsheetml/2006/main" count="95" uniqueCount="35">
  <si>
    <t>All</t>
  </si>
  <si>
    <t>Ex vs. Theo Area adj. R^2 values</t>
  </si>
  <si>
    <t>Copena F-1</t>
  </si>
  <si>
    <t>Atlixco</t>
  </si>
  <si>
    <t>R^2</t>
  </si>
  <si>
    <t>Adj. R^2</t>
  </si>
  <si>
    <t>Accession</t>
  </si>
  <si>
    <t>P =</t>
  </si>
  <si>
    <t>Cladode Area</t>
  </si>
  <si>
    <t>Base Paper</t>
  </si>
  <si>
    <t>L*W</t>
  </si>
  <si>
    <t>L*W (Ellip)</t>
  </si>
  <si>
    <t>L*W*D (Ellip.)</t>
  </si>
  <si>
    <t>Base paper</t>
  </si>
  <si>
    <t>Length*Width</t>
  </si>
  <si>
    <t>Fresh Weight</t>
  </si>
  <si>
    <t>Dry Weight</t>
  </si>
  <si>
    <t>W*T*D</t>
  </si>
  <si>
    <t>L*W*T</t>
  </si>
  <si>
    <t>L*W*T*D</t>
  </si>
  <si>
    <t>W*T</t>
  </si>
  <si>
    <t>W*T*Dp</t>
  </si>
  <si>
    <t>Op. Full</t>
  </si>
  <si>
    <t>Avg</t>
  </si>
  <si>
    <t>Model</t>
  </si>
  <si>
    <t>Analysis</t>
  </si>
  <si>
    <t>W*T*D_neck</t>
  </si>
  <si>
    <t>P-value</t>
  </si>
  <si>
    <t>Experimental vs.  Theoretical Area</t>
  </si>
  <si>
    <t>Threshold</t>
  </si>
  <si>
    <t>Current Analysis</t>
  </si>
  <si>
    <t>Tiznado-Hernandez et. al.</t>
  </si>
  <si>
    <t>Adj. R^2 by Threshold</t>
  </si>
  <si>
    <t>P-Value by Threshold</t>
  </si>
  <si>
    <t>Reis Model/R^2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</si>
</sst>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1B1F1"/>
        <bgColor indexed="64"/>
      </patternFill>
    </fill>
    <fill>
      <patternFill patternType="solid">
        <fgColor rgb="FF26BCF3"/>
        <bgColor indexed="64"/>
      </patternFill>
    </fill>
    <fill>
      <patternFill patternType="solid">
        <fgColor rgb="FFFFE8A5"/>
        <bgColor indexed="64"/>
      </patternFill>
    </fill>
    <fill>
      <patternFill patternType="solid">
        <fgColor rgb="FF51C9F5"/>
        <bgColor indexed="64"/>
      </patternFill>
    </fill>
    <fill>
      <patternFill patternType="solid">
        <fgColor rgb="FF64CFF6"/>
        <bgColor indexed="64"/>
      </patternFill>
    </fill>
    <fill>
      <patternFill patternType="solid">
        <fgColor rgb="FF40C4F4"/>
        <bgColor indexed="64"/>
      </patternFill>
    </fill>
    <fill>
      <patternFill patternType="solid">
        <fgColor rgb="FF49C7F5"/>
        <bgColor indexed="64"/>
      </patternFill>
    </fill>
    <fill>
      <patternFill patternType="solid">
        <fgColor rgb="FFC5EDFC"/>
        <bgColor indexed="64"/>
      </patternFill>
    </fill>
    <fill>
      <patternFill patternType="solid">
        <fgColor rgb="FF84D9F8"/>
        <bgColor indexed="64"/>
      </patternFill>
    </fill>
    <fill>
      <patternFill patternType="solid">
        <fgColor rgb="FFFFEBB0"/>
        <bgColor indexed="64"/>
      </patternFill>
    </fill>
    <fill>
      <patternFill patternType="solid">
        <fgColor rgb="FFFFDC72"/>
        <bgColor indexed="64"/>
      </patternFill>
    </fill>
    <fill>
      <patternFill patternType="solid">
        <fgColor rgb="FF05B2F1"/>
        <bgColor indexed="64"/>
      </patternFill>
    </fill>
    <fill>
      <patternFill patternType="solid">
        <fgColor rgb="FF63CFF6"/>
        <bgColor indexed="64"/>
      </patternFill>
    </fill>
    <fill>
      <patternFill patternType="solid">
        <fgColor rgb="FF72D4F7"/>
        <bgColor indexed="64"/>
      </patternFill>
    </fill>
    <fill>
      <patternFill patternType="solid">
        <fgColor rgb="FF5CCDF6"/>
        <bgColor indexed="64"/>
      </patternFill>
    </fill>
    <fill>
      <patternFill patternType="solid">
        <fgColor rgb="FF45C6F5"/>
        <bgColor indexed="64"/>
      </patternFill>
    </fill>
    <fill>
      <patternFill patternType="solid">
        <fgColor rgb="FFB3E8FB"/>
        <bgColor indexed="64"/>
      </patternFill>
    </fill>
    <fill>
      <patternFill patternType="solid">
        <fgColor rgb="FF55CBF5"/>
        <bgColor indexed="64"/>
      </patternFill>
    </fill>
    <fill>
      <patternFill patternType="solid">
        <fgColor rgb="FFFFE9A7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9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7" xfId="0" applyBorder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0" fontId="0" fillId="12" borderId="0" xfId="0" applyFill="1"/>
    <xf numFmtId="11" fontId="0" fillId="13" borderId="0" xfId="0" applyNumberFormat="1" applyFill="1"/>
    <xf numFmtId="11" fontId="0" fillId="14" borderId="0" xfId="0" applyNumberFormat="1" applyFill="1"/>
    <xf numFmtId="11" fontId="0" fillId="15" borderId="0" xfId="0" applyNumberFormat="1" applyFill="1"/>
    <xf numFmtId="11" fontId="0" fillId="16" borderId="0" xfId="0" applyNumberFormat="1" applyFill="1"/>
    <xf numFmtId="11" fontId="0" fillId="17" borderId="0" xfId="0" applyNumberFormat="1" applyFill="1"/>
    <xf numFmtId="11" fontId="0" fillId="18" borderId="0" xfId="0" applyNumberFormat="1" applyFill="1"/>
    <xf numFmtId="11" fontId="0" fillId="19" borderId="0" xfId="0" applyNumberFormat="1" applyFill="1"/>
    <xf numFmtId="0" fontId="0" fillId="20" borderId="0" xfId="0" applyFill="1"/>
    <xf numFmtId="9" fontId="0" fillId="0" borderId="0" xfId="0" applyNumberFormat="1" applyAlignment="1"/>
    <xf numFmtId="0" fontId="0" fillId="0" borderId="0" xfId="0" applyAlignment="1"/>
    <xf numFmtId="11" fontId="0" fillId="2" borderId="0" xfId="0" applyNumberFormat="1" applyFill="1" applyBorder="1"/>
    <xf numFmtId="11" fontId="0" fillId="2" borderId="6" xfId="0" applyNumberFormat="1" applyFill="1" applyBorder="1"/>
    <xf numFmtId="11" fontId="0" fillId="3" borderId="0" xfId="0" applyNumberFormat="1" applyFill="1" applyBorder="1"/>
    <xf numFmtId="11" fontId="0" fillId="4" borderId="0" xfId="0" applyNumberFormat="1" applyFill="1" applyBorder="1"/>
    <xf numFmtId="11" fontId="0" fillId="12" borderId="6" xfId="0" applyNumberFormat="1" applyFill="1" applyBorder="1"/>
    <xf numFmtId="11" fontId="0" fillId="13" borderId="6" xfId="0" applyNumberFormat="1" applyFill="1" applyBorder="1"/>
    <xf numFmtId="11" fontId="0" fillId="5" borderId="0" xfId="0" applyNumberFormat="1" applyFill="1" applyBorder="1"/>
    <xf numFmtId="11" fontId="0" fillId="14" borderId="6" xfId="0" applyNumberFormat="1" applyFill="1" applyBorder="1"/>
    <xf numFmtId="11" fontId="0" fillId="6" borderId="0" xfId="0" applyNumberFormat="1" applyFill="1" applyBorder="1"/>
    <xf numFmtId="11" fontId="0" fillId="15" borderId="6" xfId="0" applyNumberFormat="1" applyFill="1" applyBorder="1"/>
    <xf numFmtId="11" fontId="0" fillId="7" borderId="0" xfId="0" applyNumberFormat="1" applyFill="1" applyBorder="1"/>
    <xf numFmtId="11" fontId="0" fillId="16" borderId="6" xfId="0" applyNumberFormat="1" applyFill="1" applyBorder="1"/>
    <xf numFmtId="11" fontId="0" fillId="8" borderId="0" xfId="0" applyNumberFormat="1" applyFill="1" applyBorder="1"/>
    <xf numFmtId="11" fontId="0" fillId="17" borderId="6" xfId="0" applyNumberFormat="1" applyFill="1" applyBorder="1"/>
    <xf numFmtId="11" fontId="0" fillId="9" borderId="0" xfId="0" applyNumberFormat="1" applyFill="1" applyBorder="1"/>
    <xf numFmtId="11" fontId="0" fillId="18" borderId="6" xfId="0" applyNumberFormat="1" applyFill="1" applyBorder="1"/>
    <xf numFmtId="11" fontId="0" fillId="10" borderId="0" xfId="0" applyNumberFormat="1" applyFill="1" applyBorder="1"/>
    <xf numFmtId="11" fontId="0" fillId="19" borderId="6" xfId="0" applyNumberFormat="1" applyFill="1" applyBorder="1"/>
    <xf numFmtId="11" fontId="0" fillId="11" borderId="8" xfId="0" applyNumberFormat="1" applyFill="1" applyBorder="1"/>
    <xf numFmtId="11" fontId="0" fillId="20" borderId="9" xfId="0" applyNumberFormat="1" applyFill="1" applyBorder="1"/>
    <xf numFmtId="0" fontId="0" fillId="0" borderId="1" xfId="0" applyBorder="1"/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9" fontId="0" fillId="0" borderId="17" xfId="0" applyNumberFormat="1" applyBorder="1"/>
    <xf numFmtId="9" fontId="0" fillId="0" borderId="33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35" xfId="0" applyNumberFormat="1" applyBorder="1" applyAlignment="1">
      <alignment horizontal="center"/>
    </xf>
    <xf numFmtId="0" fontId="0" fillId="0" borderId="35" xfId="0" applyBorder="1"/>
    <xf numFmtId="0" fontId="0" fillId="0" borderId="8" xfId="0" applyBorder="1"/>
    <xf numFmtId="9" fontId="0" fillId="0" borderId="36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0" fontId="0" fillId="21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9" fontId="0" fillId="0" borderId="42" xfId="0" applyNumberFormat="1" applyBorder="1"/>
    <xf numFmtId="11" fontId="0" fillId="2" borderId="39" xfId="0" applyNumberFormat="1" applyFill="1" applyBorder="1"/>
    <xf numFmtId="11" fontId="0" fillId="12" borderId="39" xfId="0" applyNumberFormat="1" applyFill="1" applyBorder="1"/>
    <xf numFmtId="11" fontId="0" fillId="13" borderId="39" xfId="0" applyNumberFormat="1" applyFill="1" applyBorder="1"/>
    <xf numFmtId="11" fontId="0" fillId="14" borderId="39" xfId="0" applyNumberFormat="1" applyFill="1" applyBorder="1"/>
    <xf numFmtId="11" fontId="0" fillId="15" borderId="39" xfId="0" applyNumberFormat="1" applyFill="1" applyBorder="1"/>
    <xf numFmtId="11" fontId="0" fillId="16" borderId="39" xfId="0" applyNumberFormat="1" applyFill="1" applyBorder="1"/>
    <xf numFmtId="11" fontId="0" fillId="17" borderId="39" xfId="0" applyNumberFormat="1" applyFill="1" applyBorder="1"/>
    <xf numFmtId="11" fontId="0" fillId="18" borderId="39" xfId="0" applyNumberFormat="1" applyFill="1" applyBorder="1"/>
    <xf numFmtId="11" fontId="0" fillId="19" borderId="39" xfId="0" applyNumberFormat="1" applyFill="1" applyBorder="1"/>
    <xf numFmtId="0" fontId="0" fillId="0" borderId="43" xfId="0" applyBorder="1"/>
    <xf numFmtId="0" fontId="0" fillId="0" borderId="44" xfId="0" applyBorder="1"/>
    <xf numFmtId="11" fontId="0" fillId="11" borderId="45" xfId="0" applyNumberFormat="1" applyFill="1" applyBorder="1"/>
    <xf numFmtId="11" fontId="0" fillId="20" borderId="46" xfId="0" applyNumberFormat="1" applyFill="1" applyBorder="1"/>
    <xf numFmtId="0" fontId="0" fillId="0" borderId="47" xfId="0" applyBorder="1" applyAlignment="1">
      <alignment horizontal="center" vertical="center" wrapText="1"/>
    </xf>
    <xf numFmtId="0" fontId="0" fillId="0" borderId="36" xfId="0" applyBorder="1"/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5" xfId="0" applyBorder="1"/>
    <xf numFmtId="0" fontId="0" fillId="0" borderId="3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A7"/>
      <color rgb="FF55CBF5"/>
      <color rgb="FFB3E8FB"/>
      <color rgb="FF45C6F5"/>
      <color rgb="FF5CCDF6"/>
      <color rgb="FF72D4F7"/>
      <color rgb="FF63CFF6"/>
      <color rgb="FF05B2F1"/>
      <color rgb="FFFFDC72"/>
      <color rgb="FFFFEB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4F42-1E92-4DBB-A3DF-20144B547879}">
  <dimension ref="A1:W39"/>
  <sheetViews>
    <sheetView topLeftCell="J1" workbookViewId="0">
      <selection activeCell="R5" sqref="R5:W25"/>
    </sheetView>
  </sheetViews>
  <sheetFormatPr defaultRowHeight="14.4" x14ac:dyDescent="0.3"/>
  <cols>
    <col min="1" max="1" width="10.21875" bestFit="1" customWidth="1"/>
    <col min="2" max="2" width="7.6640625" bestFit="1" customWidth="1"/>
    <col min="3" max="3" width="10.88671875" customWidth="1"/>
    <col min="5" max="5" width="9.5546875" bestFit="1" customWidth="1"/>
    <col min="11" max="11" width="10" bestFit="1" customWidth="1"/>
    <col min="18" max="18" width="9.77734375" customWidth="1"/>
    <col min="19" max="19" width="10.21875" bestFit="1" customWidth="1"/>
    <col min="21" max="21" width="10" bestFit="1" customWidth="1"/>
    <col min="23" max="23" width="8.21875" bestFit="1" customWidth="1"/>
  </cols>
  <sheetData>
    <row r="1" spans="1:23" x14ac:dyDescent="0.3">
      <c r="B1" t="s">
        <v>4</v>
      </c>
      <c r="C1" t="s">
        <v>7</v>
      </c>
      <c r="D1" t="s">
        <v>1</v>
      </c>
    </row>
    <row r="2" spans="1:23" x14ac:dyDescent="0.3">
      <c r="A2" t="s">
        <v>2</v>
      </c>
      <c r="B2">
        <v>0.9637</v>
      </c>
      <c r="C2">
        <v>1E-4</v>
      </c>
    </row>
    <row r="3" spans="1:23" x14ac:dyDescent="0.3">
      <c r="A3" t="s">
        <v>3</v>
      </c>
      <c r="B3">
        <v>0.94499999999999995</v>
      </c>
      <c r="C3">
        <v>1E-4</v>
      </c>
    </row>
    <row r="4" spans="1:23" ht="15" thickBot="1" x14ac:dyDescent="0.35"/>
    <row r="5" spans="1:23" ht="15.6" thickTop="1" thickBot="1" x14ac:dyDescent="0.35">
      <c r="A5" s="1">
        <v>1</v>
      </c>
      <c r="K5" s="1"/>
      <c r="L5" s="40"/>
      <c r="M5" s="41"/>
      <c r="N5" s="40"/>
      <c r="O5" s="41"/>
      <c r="R5" s="113" t="s">
        <v>31</v>
      </c>
      <c r="S5" s="114" t="s">
        <v>6</v>
      </c>
      <c r="T5" s="93" t="s">
        <v>4</v>
      </c>
      <c r="U5" s="93"/>
      <c r="V5" s="93" t="s">
        <v>27</v>
      </c>
      <c r="W5" s="94"/>
    </row>
    <row r="6" spans="1:23" ht="15" thickBot="1" x14ac:dyDescent="0.35">
      <c r="A6" t="s">
        <v>6</v>
      </c>
      <c r="B6" t="s">
        <v>5</v>
      </c>
      <c r="K6" s="63" t="s">
        <v>6</v>
      </c>
      <c r="L6" s="71" t="s">
        <v>5</v>
      </c>
      <c r="M6" s="71"/>
      <c r="N6" s="71" t="s">
        <v>27</v>
      </c>
      <c r="O6" s="90"/>
      <c r="R6" s="115"/>
      <c r="S6" s="91"/>
      <c r="T6" s="80" t="s">
        <v>28</v>
      </c>
      <c r="U6" s="81"/>
      <c r="V6" s="81"/>
      <c r="W6" s="95"/>
    </row>
    <row r="7" spans="1:23" ht="15" thickBot="1" x14ac:dyDescent="0.35">
      <c r="A7" t="s">
        <v>0</v>
      </c>
      <c r="B7">
        <v>0.88241720000000001</v>
      </c>
      <c r="C7" s="21">
        <v>2.2E-16</v>
      </c>
      <c r="D7" s="20">
        <f>C7</f>
        <v>2.2E-16</v>
      </c>
      <c r="E7">
        <f>-LOG10(D7)</f>
        <v>15.657577319177793</v>
      </c>
      <c r="K7" s="62" t="s">
        <v>9</v>
      </c>
      <c r="L7" s="80" t="s">
        <v>28</v>
      </c>
      <c r="M7" s="81"/>
      <c r="N7" s="81"/>
      <c r="O7" s="82"/>
      <c r="R7" s="115"/>
      <c r="S7" s="3" t="s">
        <v>2</v>
      </c>
      <c r="T7" s="74">
        <v>0.9637</v>
      </c>
      <c r="U7" s="75"/>
      <c r="V7" s="74">
        <v>1E-4</v>
      </c>
      <c r="W7" s="96"/>
    </row>
    <row r="8" spans="1:23" ht="15" thickBot="1" x14ac:dyDescent="0.35">
      <c r="A8">
        <v>242</v>
      </c>
      <c r="B8">
        <v>0.97212770000000004</v>
      </c>
      <c r="C8" s="21">
        <v>2.2E-16</v>
      </c>
      <c r="D8" s="20">
        <f t="shared" ref="D8:D21" si="0">C8</f>
        <v>2.2E-16</v>
      </c>
      <c r="E8">
        <f t="shared" ref="E8:E21" si="1">-LOG10(D8)</f>
        <v>15.657577319177793</v>
      </c>
      <c r="K8" s="2" t="s">
        <v>2</v>
      </c>
      <c r="L8" s="74">
        <v>0.9637</v>
      </c>
      <c r="M8" s="75"/>
      <c r="N8" s="74">
        <v>1E-4</v>
      </c>
      <c r="O8" s="73"/>
      <c r="R8" s="115"/>
      <c r="S8" s="92" t="s">
        <v>3</v>
      </c>
      <c r="T8" s="76">
        <v>0.94499999999999995</v>
      </c>
      <c r="U8" s="77"/>
      <c r="V8" s="78">
        <v>1E-4</v>
      </c>
      <c r="W8" s="97"/>
    </row>
    <row r="9" spans="1:23" ht="15" thickBot="1" x14ac:dyDescent="0.35">
      <c r="A9">
        <v>246</v>
      </c>
      <c r="B9">
        <v>0.86197349999999995</v>
      </c>
      <c r="C9" s="22">
        <v>1.1880000000000001E-14</v>
      </c>
      <c r="D9" s="20">
        <f t="shared" si="0"/>
        <v>1.1880000000000001E-14</v>
      </c>
      <c r="E9">
        <f t="shared" si="1"/>
        <v>13.925183559354826</v>
      </c>
      <c r="K9" s="5" t="s">
        <v>3</v>
      </c>
      <c r="L9" s="76">
        <v>0.94499999999999995</v>
      </c>
      <c r="M9" s="77"/>
      <c r="N9" s="78">
        <v>1E-4</v>
      </c>
      <c r="O9" s="79"/>
      <c r="R9" s="115" t="s">
        <v>30</v>
      </c>
      <c r="S9" s="3"/>
      <c r="T9" s="72" t="s">
        <v>32</v>
      </c>
      <c r="U9" s="72"/>
      <c r="V9" s="72" t="s">
        <v>33</v>
      </c>
      <c r="W9" s="98"/>
    </row>
    <row r="10" spans="1:23" ht="15" thickBot="1" x14ac:dyDescent="0.35">
      <c r="A10">
        <v>319</v>
      </c>
      <c r="B10">
        <v>0.27889419999999998</v>
      </c>
      <c r="C10" s="23">
        <v>1.119E-3</v>
      </c>
      <c r="D10" s="20">
        <f t="shared" si="0"/>
        <v>1.119E-3</v>
      </c>
      <c r="E10">
        <f t="shared" si="1"/>
        <v>2.95116991347165</v>
      </c>
      <c r="K10" s="62" t="s">
        <v>25</v>
      </c>
      <c r="L10" s="67">
        <v>1</v>
      </c>
      <c r="M10" s="68">
        <v>0.95</v>
      </c>
      <c r="N10" s="69">
        <v>1</v>
      </c>
      <c r="O10" s="70">
        <v>0.95</v>
      </c>
      <c r="R10" s="115"/>
      <c r="S10" s="91" t="s">
        <v>29</v>
      </c>
      <c r="T10" s="67">
        <v>1</v>
      </c>
      <c r="U10" s="68">
        <v>0.95</v>
      </c>
      <c r="V10" s="69">
        <v>1</v>
      </c>
      <c r="W10" s="99">
        <v>0.95</v>
      </c>
    </row>
    <row r="11" spans="1:23" x14ac:dyDescent="0.3">
      <c r="A11">
        <v>325</v>
      </c>
      <c r="B11">
        <v>0.90736779999999995</v>
      </c>
      <c r="C11" s="21">
        <v>2.2E-16</v>
      </c>
      <c r="D11" s="20">
        <f t="shared" si="0"/>
        <v>2.2E-16</v>
      </c>
      <c r="E11">
        <f t="shared" si="1"/>
        <v>15.657577319177793</v>
      </c>
      <c r="K11" s="2" t="s">
        <v>0</v>
      </c>
      <c r="L11" s="15">
        <v>0.88241720000000001</v>
      </c>
      <c r="M11" s="65">
        <v>0.89288350000000005</v>
      </c>
      <c r="N11" s="42">
        <v>2.2E-16</v>
      </c>
      <c r="O11" s="43">
        <v>2.2E-16</v>
      </c>
      <c r="R11" s="115"/>
      <c r="S11" s="3" t="s">
        <v>0</v>
      </c>
      <c r="T11" s="15">
        <v>0.88241720000000001</v>
      </c>
      <c r="U11" s="65">
        <v>0.89288350000000005</v>
      </c>
      <c r="V11" s="42">
        <v>2.2E-16</v>
      </c>
      <c r="W11" s="100">
        <v>2.2E-16</v>
      </c>
    </row>
    <row r="12" spans="1:23" x14ac:dyDescent="0.3">
      <c r="A12">
        <v>326</v>
      </c>
      <c r="B12">
        <v>0.92248249999999998</v>
      </c>
      <c r="C12" s="21">
        <v>2.2E-16</v>
      </c>
      <c r="D12" s="20">
        <f t="shared" si="0"/>
        <v>2.2E-16</v>
      </c>
      <c r="E12">
        <f t="shared" si="1"/>
        <v>15.657577319177793</v>
      </c>
      <c r="K12" s="2">
        <v>242</v>
      </c>
      <c r="L12" s="15">
        <v>0.97212770000000004</v>
      </c>
      <c r="M12" s="65">
        <v>0.9859424</v>
      </c>
      <c r="N12" s="42">
        <v>2.2E-16</v>
      </c>
      <c r="O12" s="43">
        <v>2.2E-16</v>
      </c>
      <c r="R12" s="115"/>
      <c r="S12" s="3">
        <v>242</v>
      </c>
      <c r="T12" s="15">
        <v>0.97212770000000004</v>
      </c>
      <c r="U12" s="65">
        <v>0.9859424</v>
      </c>
      <c r="V12" s="42">
        <v>2.2E-16</v>
      </c>
      <c r="W12" s="100">
        <v>2.2E-16</v>
      </c>
    </row>
    <row r="13" spans="1:23" x14ac:dyDescent="0.3">
      <c r="A13">
        <v>390</v>
      </c>
      <c r="B13">
        <v>0.8139748</v>
      </c>
      <c r="C13" s="24">
        <v>1.071E-12</v>
      </c>
      <c r="D13" s="20">
        <f t="shared" si="0"/>
        <v>1.071E-12</v>
      </c>
      <c r="E13">
        <f t="shared" si="1"/>
        <v>11.970210529168144</v>
      </c>
      <c r="K13" s="2">
        <v>246</v>
      </c>
      <c r="L13" s="15">
        <v>0.86197349999999995</v>
      </c>
      <c r="M13" s="65">
        <v>0.92972060000000001</v>
      </c>
      <c r="N13" s="44">
        <v>1.1880000000000001E-14</v>
      </c>
      <c r="O13" s="43">
        <v>2.2E-16</v>
      </c>
      <c r="R13" s="115"/>
      <c r="S13" s="3">
        <v>246</v>
      </c>
      <c r="T13" s="15">
        <v>0.86197349999999995</v>
      </c>
      <c r="U13" s="65">
        <v>0.92972060000000001</v>
      </c>
      <c r="V13" s="44">
        <v>1.1880000000000001E-14</v>
      </c>
      <c r="W13" s="100">
        <v>2.2E-16</v>
      </c>
    </row>
    <row r="14" spans="1:23" x14ac:dyDescent="0.3">
      <c r="A14">
        <v>572</v>
      </c>
      <c r="B14">
        <v>0.78859900000000005</v>
      </c>
      <c r="C14" s="25">
        <v>7.3970000000000001E-12</v>
      </c>
      <c r="D14" s="20">
        <f t="shared" si="0"/>
        <v>7.3970000000000001E-12</v>
      </c>
      <c r="E14">
        <f t="shared" si="1"/>
        <v>11.130944381298091</v>
      </c>
      <c r="K14" s="2">
        <v>319</v>
      </c>
      <c r="L14" s="15">
        <v>0.27889419999999998</v>
      </c>
      <c r="M14" s="65">
        <v>0.22075339999999999</v>
      </c>
      <c r="N14" s="45">
        <v>1.119E-3</v>
      </c>
      <c r="O14" s="46">
        <v>4.4770000000000001E-3</v>
      </c>
      <c r="R14" s="115"/>
      <c r="S14" s="3">
        <v>319</v>
      </c>
      <c r="T14" s="15">
        <v>0.27889419999999998</v>
      </c>
      <c r="U14" s="65">
        <v>0.22075339999999999</v>
      </c>
      <c r="V14" s="45">
        <v>1.119E-3</v>
      </c>
      <c r="W14" s="101">
        <v>4.4770000000000001E-3</v>
      </c>
    </row>
    <row r="15" spans="1:23" x14ac:dyDescent="0.3">
      <c r="A15">
        <v>580</v>
      </c>
      <c r="B15">
        <v>0.83496899999999996</v>
      </c>
      <c r="C15" s="26">
        <v>1.757E-13</v>
      </c>
      <c r="D15" s="20">
        <f t="shared" si="0"/>
        <v>1.757E-13</v>
      </c>
      <c r="E15">
        <f t="shared" si="1"/>
        <v>12.755228238504705</v>
      </c>
      <c r="K15" s="2">
        <v>325</v>
      </c>
      <c r="L15" s="15">
        <v>0.90736779999999995</v>
      </c>
      <c r="M15" s="65">
        <v>0.90705380000000002</v>
      </c>
      <c r="N15" s="42">
        <v>2.2E-16</v>
      </c>
      <c r="O15" s="47">
        <v>3.4309999999999999E-16</v>
      </c>
      <c r="R15" s="115"/>
      <c r="S15" s="3">
        <v>325</v>
      </c>
      <c r="T15" s="15">
        <v>0.90736779999999995</v>
      </c>
      <c r="U15" s="65">
        <v>0.90705380000000002</v>
      </c>
      <c r="V15" s="42">
        <v>2.2E-16</v>
      </c>
      <c r="W15" s="102">
        <v>3.4309999999999999E-16</v>
      </c>
    </row>
    <row r="16" spans="1:23" x14ac:dyDescent="0.3">
      <c r="A16">
        <v>582</v>
      </c>
      <c r="B16">
        <v>0.82477900000000004</v>
      </c>
      <c r="C16" s="27">
        <v>4.3409999999999999E-13</v>
      </c>
      <c r="D16" s="20">
        <f t="shared" si="0"/>
        <v>4.3409999999999999E-13</v>
      </c>
      <c r="E16">
        <f t="shared" si="1"/>
        <v>12.362410214161301</v>
      </c>
      <c r="K16" s="2">
        <v>326</v>
      </c>
      <c r="L16" s="15">
        <v>0.92248249999999998</v>
      </c>
      <c r="M16" s="65">
        <v>0.92471369999999997</v>
      </c>
      <c r="N16" s="42">
        <v>2.2E-16</v>
      </c>
      <c r="O16" s="43">
        <v>2.2E-16</v>
      </c>
      <c r="R16" s="115"/>
      <c r="S16" s="3">
        <v>326</v>
      </c>
      <c r="T16" s="15">
        <v>0.92248249999999998</v>
      </c>
      <c r="U16" s="65">
        <v>0.92471369999999997</v>
      </c>
      <c r="V16" s="42">
        <v>2.2E-16</v>
      </c>
      <c r="W16" s="100">
        <v>2.2E-16</v>
      </c>
    </row>
    <row r="17" spans="1:23" x14ac:dyDescent="0.3">
      <c r="A17">
        <v>584</v>
      </c>
      <c r="B17">
        <v>0.96065520000000004</v>
      </c>
      <c r="C17" s="21">
        <v>2.2E-16</v>
      </c>
      <c r="D17" s="20">
        <f t="shared" si="0"/>
        <v>2.2E-16</v>
      </c>
      <c r="E17">
        <f t="shared" si="1"/>
        <v>15.657577319177793</v>
      </c>
      <c r="K17" s="2">
        <v>390</v>
      </c>
      <c r="L17" s="15">
        <v>0.8139748</v>
      </c>
      <c r="M17" s="65">
        <v>0.81148540000000002</v>
      </c>
      <c r="N17" s="48">
        <v>1.071E-12</v>
      </c>
      <c r="O17" s="49">
        <v>7.1849999999999998E-12</v>
      </c>
      <c r="Q17" s="118"/>
      <c r="R17" s="115"/>
      <c r="S17" s="3">
        <v>390</v>
      </c>
      <c r="T17" s="15">
        <v>0.8139748</v>
      </c>
      <c r="U17" s="65">
        <v>0.81148540000000002</v>
      </c>
      <c r="V17" s="48">
        <v>1.071E-12</v>
      </c>
      <c r="W17" s="103">
        <v>7.1849999999999998E-12</v>
      </c>
    </row>
    <row r="18" spans="1:23" x14ac:dyDescent="0.3">
      <c r="A18">
        <v>585</v>
      </c>
      <c r="B18">
        <v>0.58418490000000001</v>
      </c>
      <c r="C18" s="28">
        <v>2.1509999999999999E-7</v>
      </c>
      <c r="D18" s="20">
        <f t="shared" si="0"/>
        <v>2.1509999999999999E-7</v>
      </c>
      <c r="E18">
        <f t="shared" si="1"/>
        <v>6.6673595896125377</v>
      </c>
      <c r="K18" s="2">
        <v>572</v>
      </c>
      <c r="L18" s="15">
        <v>0.78859900000000005</v>
      </c>
      <c r="M18" s="65">
        <v>0.78982699999999995</v>
      </c>
      <c r="N18" s="50">
        <v>7.3970000000000001E-12</v>
      </c>
      <c r="O18" s="51">
        <v>3.3330000000000003E-11</v>
      </c>
      <c r="R18" s="115"/>
      <c r="S18" s="3">
        <v>572</v>
      </c>
      <c r="T18" s="15">
        <v>0.78859900000000005</v>
      </c>
      <c r="U18" s="65">
        <v>0.78982699999999995</v>
      </c>
      <c r="V18" s="50">
        <v>7.3970000000000001E-12</v>
      </c>
      <c r="W18" s="104">
        <v>3.3330000000000003E-11</v>
      </c>
    </row>
    <row r="19" spans="1:23" x14ac:dyDescent="0.3">
      <c r="A19">
        <v>839</v>
      </c>
      <c r="B19">
        <v>0.7474227</v>
      </c>
      <c r="C19" s="29">
        <v>2.2109999999999999E-10</v>
      </c>
      <c r="D19" s="20">
        <f t="shared" si="0"/>
        <v>2.2109999999999999E-10</v>
      </c>
      <c r="E19">
        <f t="shared" si="1"/>
        <v>9.6554112574212869</v>
      </c>
      <c r="K19" s="2">
        <v>580</v>
      </c>
      <c r="L19" s="15">
        <v>0.83496899999999996</v>
      </c>
      <c r="M19" s="65">
        <v>0.81032559999999998</v>
      </c>
      <c r="N19" s="52">
        <v>1.757E-13</v>
      </c>
      <c r="O19" s="53">
        <v>3.354E-12</v>
      </c>
      <c r="R19" s="115"/>
      <c r="S19" s="3">
        <v>580</v>
      </c>
      <c r="T19" s="15">
        <v>0.83496899999999996</v>
      </c>
      <c r="U19" s="65">
        <v>0.81032559999999998</v>
      </c>
      <c r="V19" s="52">
        <v>1.757E-13</v>
      </c>
      <c r="W19" s="105">
        <v>3.354E-12</v>
      </c>
    </row>
    <row r="20" spans="1:23" x14ac:dyDescent="0.3">
      <c r="A20">
        <v>845</v>
      </c>
      <c r="B20">
        <v>0.9407894</v>
      </c>
      <c r="C20" s="21">
        <v>2.2E-16</v>
      </c>
      <c r="D20" s="20">
        <f t="shared" si="0"/>
        <v>2.2E-16</v>
      </c>
      <c r="E20">
        <f t="shared" si="1"/>
        <v>15.657577319177793</v>
      </c>
      <c r="K20" s="2">
        <v>582</v>
      </c>
      <c r="L20" s="15">
        <v>0.82477900000000004</v>
      </c>
      <c r="M20" s="65">
        <v>0.85000240000000005</v>
      </c>
      <c r="N20" s="54">
        <v>4.3409999999999999E-13</v>
      </c>
      <c r="O20" s="55">
        <v>2.8699999999999999E-13</v>
      </c>
      <c r="R20" s="115"/>
      <c r="S20" s="3">
        <v>582</v>
      </c>
      <c r="T20" s="15">
        <v>0.82477900000000004</v>
      </c>
      <c r="U20" s="65">
        <v>0.85000240000000005</v>
      </c>
      <c r="V20" s="54">
        <v>4.3409999999999999E-13</v>
      </c>
      <c r="W20" s="106">
        <v>2.8699999999999999E-13</v>
      </c>
    </row>
    <row r="21" spans="1:23" x14ac:dyDescent="0.3">
      <c r="A21">
        <v>854</v>
      </c>
      <c r="B21">
        <v>0.29161949999999998</v>
      </c>
      <c r="C21" s="30">
        <v>8.4230000000000004E-4</v>
      </c>
      <c r="D21" s="20">
        <f t="shared" si="0"/>
        <v>8.4230000000000004E-4</v>
      </c>
      <c r="E21">
        <f t="shared" si="1"/>
        <v>3.0745331993084619</v>
      </c>
      <c r="K21" s="2">
        <v>584</v>
      </c>
      <c r="L21" s="15">
        <v>0.96065520000000004</v>
      </c>
      <c r="M21" s="65">
        <v>0.96058759999999999</v>
      </c>
      <c r="N21" s="42">
        <v>2.2E-16</v>
      </c>
      <c r="O21" s="43">
        <v>2.2E-16</v>
      </c>
      <c r="R21" s="115"/>
      <c r="S21" s="3">
        <v>584</v>
      </c>
      <c r="T21" s="15">
        <v>0.96065520000000004</v>
      </c>
      <c r="U21" s="65">
        <v>0.96058759999999999</v>
      </c>
      <c r="V21" s="42">
        <v>2.2E-16</v>
      </c>
      <c r="W21" s="100">
        <v>2.2E-16</v>
      </c>
    </row>
    <row r="22" spans="1:23" x14ac:dyDescent="0.3">
      <c r="K22" s="2">
        <v>585</v>
      </c>
      <c r="L22" s="15">
        <v>0.58418490000000001</v>
      </c>
      <c r="M22" s="65">
        <v>0.64494130000000005</v>
      </c>
      <c r="N22" s="56">
        <v>2.1509999999999999E-7</v>
      </c>
      <c r="O22" s="57">
        <v>3.2889999999999999E-8</v>
      </c>
      <c r="R22" s="115"/>
      <c r="S22" s="3">
        <v>585</v>
      </c>
      <c r="T22" s="15">
        <v>0.58418490000000001</v>
      </c>
      <c r="U22" s="65">
        <v>0.64494130000000005</v>
      </c>
      <c r="V22" s="56">
        <v>2.1509999999999999E-7</v>
      </c>
      <c r="W22" s="107">
        <v>3.2889999999999999E-8</v>
      </c>
    </row>
    <row r="23" spans="1:23" x14ac:dyDescent="0.3">
      <c r="A23" s="1">
        <v>0.95</v>
      </c>
      <c r="K23" s="2">
        <v>839</v>
      </c>
      <c r="L23" s="15">
        <v>0.7474227</v>
      </c>
      <c r="M23" s="65">
        <v>0.83046549999999997</v>
      </c>
      <c r="N23" s="58">
        <v>2.2109999999999999E-10</v>
      </c>
      <c r="O23" s="59">
        <v>1.61E-12</v>
      </c>
      <c r="R23" s="115"/>
      <c r="S23" s="3">
        <v>839</v>
      </c>
      <c r="T23" s="15">
        <v>0.7474227</v>
      </c>
      <c r="U23" s="65">
        <v>0.83046549999999997</v>
      </c>
      <c r="V23" s="58">
        <v>2.2109999999999999E-10</v>
      </c>
      <c r="W23" s="108">
        <v>1.61E-12</v>
      </c>
    </row>
    <row r="24" spans="1:23" x14ac:dyDescent="0.3">
      <c r="A24" t="s">
        <v>6</v>
      </c>
      <c r="B24" t="s">
        <v>5</v>
      </c>
      <c r="K24" s="2">
        <v>845</v>
      </c>
      <c r="L24" s="15">
        <v>0.9407894</v>
      </c>
      <c r="M24" s="65">
        <v>0.93803709999999996</v>
      </c>
      <c r="N24" s="42">
        <v>2.2E-16</v>
      </c>
      <c r="O24" s="43">
        <v>2.2E-16</v>
      </c>
      <c r="R24" s="115"/>
      <c r="S24" s="3">
        <v>845</v>
      </c>
      <c r="T24" s="15">
        <v>0.9407894</v>
      </c>
      <c r="U24" s="65">
        <v>0.93803709999999996</v>
      </c>
      <c r="V24" s="42">
        <v>2.2E-16</v>
      </c>
      <c r="W24" s="100">
        <v>2.2E-16</v>
      </c>
    </row>
    <row r="25" spans="1:23" ht="15" thickBot="1" x14ac:dyDescent="0.35">
      <c r="A25" t="s">
        <v>0</v>
      </c>
      <c r="B25">
        <v>0.89288350000000005</v>
      </c>
      <c r="C25" s="21">
        <v>2.2E-16</v>
      </c>
      <c r="D25" s="20">
        <f t="shared" ref="D25:D39" si="2">C25</f>
        <v>2.2E-16</v>
      </c>
      <c r="E25">
        <f t="shared" ref="E25:E39" si="3">-LOG10(D25)</f>
        <v>15.657577319177793</v>
      </c>
      <c r="F25">
        <f t="shared" ref="F25:F38" si="4">E25-E7</f>
        <v>0</v>
      </c>
      <c r="H25">
        <v>15.657577319177793</v>
      </c>
      <c r="K25" s="5">
        <v>854</v>
      </c>
      <c r="L25" s="64">
        <v>0.29161949999999998</v>
      </c>
      <c r="M25" s="66">
        <v>0.28973280000000001</v>
      </c>
      <c r="N25" s="60">
        <v>8.4230000000000004E-4</v>
      </c>
      <c r="O25" s="61">
        <v>1.0579999999999999E-3</v>
      </c>
      <c r="R25" s="116"/>
      <c r="S25" s="117">
        <v>854</v>
      </c>
      <c r="T25" s="109">
        <v>0.29161949999999998</v>
      </c>
      <c r="U25" s="110">
        <v>0.28973280000000001</v>
      </c>
      <c r="V25" s="111">
        <v>8.4230000000000004E-4</v>
      </c>
      <c r="W25" s="112">
        <v>1.0579999999999999E-3</v>
      </c>
    </row>
    <row r="26" spans="1:23" x14ac:dyDescent="0.3">
      <c r="A26">
        <v>242</v>
      </c>
      <c r="B26">
        <v>0.9859424</v>
      </c>
      <c r="C26" s="21">
        <v>2.2E-16</v>
      </c>
      <c r="D26" s="20">
        <f t="shared" si="2"/>
        <v>2.2E-16</v>
      </c>
      <c r="E26">
        <f t="shared" si="3"/>
        <v>15.657577319177793</v>
      </c>
      <c r="F26">
        <f t="shared" si="4"/>
        <v>0</v>
      </c>
      <c r="H26">
        <v>15.657577319177793</v>
      </c>
    </row>
    <row r="27" spans="1:23" x14ac:dyDescent="0.3">
      <c r="A27">
        <v>246</v>
      </c>
      <c r="B27">
        <v>0.92972060000000001</v>
      </c>
      <c r="C27" s="21">
        <v>2.2E-16</v>
      </c>
      <c r="D27" s="20">
        <f t="shared" si="2"/>
        <v>2.2E-16</v>
      </c>
      <c r="E27">
        <f t="shared" si="3"/>
        <v>15.657577319177793</v>
      </c>
      <c r="F27">
        <f t="shared" si="4"/>
        <v>1.7323937598229673</v>
      </c>
      <c r="H27">
        <v>15.657577319177793</v>
      </c>
    </row>
    <row r="28" spans="1:23" x14ac:dyDescent="0.3">
      <c r="A28">
        <v>319</v>
      </c>
      <c r="B28">
        <v>0.22075339999999999</v>
      </c>
      <c r="C28" s="31">
        <v>4.4770000000000001E-3</v>
      </c>
      <c r="D28" s="20">
        <f t="shared" si="2"/>
        <v>4.4770000000000001E-3</v>
      </c>
      <c r="E28">
        <f t="shared" si="3"/>
        <v>2.3490129056165547</v>
      </c>
      <c r="F28">
        <f t="shared" si="4"/>
        <v>-0.60215700785509529</v>
      </c>
      <c r="H28">
        <v>2.3490129056165547</v>
      </c>
    </row>
    <row r="29" spans="1:23" x14ac:dyDescent="0.3">
      <c r="A29">
        <v>325</v>
      </c>
      <c r="B29">
        <v>0.90705380000000002</v>
      </c>
      <c r="C29" s="32">
        <v>3.4309999999999999E-16</v>
      </c>
      <c r="D29" s="20">
        <f t="shared" si="2"/>
        <v>3.4309999999999999E-16</v>
      </c>
      <c r="E29">
        <f t="shared" si="3"/>
        <v>15.464579281943827</v>
      </c>
      <c r="F29">
        <f t="shared" si="4"/>
        <v>-0.19299803723396636</v>
      </c>
      <c r="H29">
        <v>15.464579281943827</v>
      </c>
    </row>
    <row r="30" spans="1:23" x14ac:dyDescent="0.3">
      <c r="A30">
        <v>326</v>
      </c>
      <c r="B30">
        <v>0.92471369999999997</v>
      </c>
      <c r="C30" s="21">
        <v>2.2E-16</v>
      </c>
      <c r="D30" s="20">
        <f t="shared" si="2"/>
        <v>2.2E-16</v>
      </c>
      <c r="E30">
        <f t="shared" si="3"/>
        <v>15.657577319177793</v>
      </c>
      <c r="F30">
        <f t="shared" si="4"/>
        <v>0</v>
      </c>
      <c r="H30">
        <v>15.657577319177793</v>
      </c>
    </row>
    <row r="31" spans="1:23" x14ac:dyDescent="0.3">
      <c r="A31">
        <v>390</v>
      </c>
      <c r="B31">
        <v>0.81148540000000002</v>
      </c>
      <c r="C31" s="33">
        <v>7.1849999999999998E-12</v>
      </c>
      <c r="D31" s="20">
        <f t="shared" si="2"/>
        <v>7.1849999999999998E-12</v>
      </c>
      <c r="E31">
        <f t="shared" si="3"/>
        <v>11.143573227529755</v>
      </c>
      <c r="F31">
        <f t="shared" si="4"/>
        <v>-0.82663730163838878</v>
      </c>
      <c r="H31">
        <v>11.143573227529755</v>
      </c>
    </row>
    <row r="32" spans="1:23" x14ac:dyDescent="0.3">
      <c r="A32">
        <v>572</v>
      </c>
      <c r="B32">
        <v>0.78982699999999995</v>
      </c>
      <c r="C32" s="34">
        <v>3.3330000000000003E-11</v>
      </c>
      <c r="D32" s="20">
        <f t="shared" si="2"/>
        <v>3.3330000000000003E-11</v>
      </c>
      <c r="E32">
        <f t="shared" si="3"/>
        <v>10.477164686339471</v>
      </c>
      <c r="F32">
        <f t="shared" si="4"/>
        <v>-0.65377969495862054</v>
      </c>
      <c r="H32">
        <v>10.477164686339471</v>
      </c>
    </row>
    <row r="33" spans="1:8" x14ac:dyDescent="0.3">
      <c r="A33">
        <v>580</v>
      </c>
      <c r="B33">
        <v>0.81032559999999998</v>
      </c>
      <c r="C33" s="35">
        <v>3.354E-12</v>
      </c>
      <c r="D33" s="20">
        <f t="shared" si="2"/>
        <v>3.354E-12</v>
      </c>
      <c r="E33">
        <f t="shared" si="3"/>
        <v>11.474436941729934</v>
      </c>
      <c r="F33">
        <f t="shared" si="4"/>
        <v>-1.2807912967747708</v>
      </c>
      <c r="H33">
        <v>11.474436941729934</v>
      </c>
    </row>
    <row r="34" spans="1:8" x14ac:dyDescent="0.3">
      <c r="A34">
        <v>582</v>
      </c>
      <c r="B34">
        <v>0.85000240000000005</v>
      </c>
      <c r="C34" s="36">
        <v>2.8699999999999999E-13</v>
      </c>
      <c r="D34" s="20">
        <f t="shared" si="2"/>
        <v>2.8699999999999999E-13</v>
      </c>
      <c r="E34">
        <f t="shared" si="3"/>
        <v>12.542118103266008</v>
      </c>
      <c r="F34">
        <f t="shared" si="4"/>
        <v>0.17970788910470681</v>
      </c>
      <c r="H34">
        <v>12.542118103266008</v>
      </c>
    </row>
    <row r="35" spans="1:8" x14ac:dyDescent="0.3">
      <c r="A35">
        <v>584</v>
      </c>
      <c r="B35">
        <v>0.96058759999999999</v>
      </c>
      <c r="C35" s="21">
        <v>2.2E-16</v>
      </c>
      <c r="D35" s="20">
        <f t="shared" si="2"/>
        <v>2.2E-16</v>
      </c>
      <c r="E35">
        <f t="shared" si="3"/>
        <v>15.657577319177793</v>
      </c>
      <c r="F35">
        <f t="shared" si="4"/>
        <v>0</v>
      </c>
      <c r="H35">
        <v>15.657577319177793</v>
      </c>
    </row>
    <row r="36" spans="1:8" x14ac:dyDescent="0.3">
      <c r="A36">
        <v>585</v>
      </c>
      <c r="B36">
        <v>0.64494130000000005</v>
      </c>
      <c r="C36" s="37">
        <v>3.2889999999999999E-8</v>
      </c>
      <c r="D36" s="20">
        <f t="shared" si="2"/>
        <v>3.2889999999999999E-8</v>
      </c>
      <c r="E36">
        <f t="shared" si="3"/>
        <v>7.4829361265173455</v>
      </c>
      <c r="F36">
        <f t="shared" si="4"/>
        <v>0.8155765369048078</v>
      </c>
      <c r="H36">
        <v>7.4829361265173455</v>
      </c>
    </row>
    <row r="37" spans="1:8" x14ac:dyDescent="0.3">
      <c r="A37">
        <v>839</v>
      </c>
      <c r="B37">
        <v>0.83046549999999997</v>
      </c>
      <c r="C37" s="38">
        <v>1.61E-12</v>
      </c>
      <c r="D37" s="20">
        <f t="shared" si="2"/>
        <v>1.61E-12</v>
      </c>
      <c r="E37">
        <f t="shared" si="3"/>
        <v>11.79317412396815</v>
      </c>
      <c r="F37">
        <f t="shared" si="4"/>
        <v>2.1377628665468631</v>
      </c>
      <c r="H37">
        <v>11.79317412396815</v>
      </c>
    </row>
    <row r="38" spans="1:8" x14ac:dyDescent="0.3">
      <c r="A38">
        <v>845</v>
      </c>
      <c r="B38">
        <v>0.93803709999999996</v>
      </c>
      <c r="C38" s="21">
        <v>2.2E-16</v>
      </c>
      <c r="D38" s="20">
        <f t="shared" si="2"/>
        <v>2.2E-16</v>
      </c>
      <c r="E38">
        <f t="shared" si="3"/>
        <v>15.657577319177793</v>
      </c>
      <c r="F38">
        <f t="shared" si="4"/>
        <v>0</v>
      </c>
      <c r="H38">
        <v>15.657577319177793</v>
      </c>
    </row>
    <row r="39" spans="1:8" x14ac:dyDescent="0.3">
      <c r="A39">
        <v>854</v>
      </c>
      <c r="B39">
        <v>0.28973280000000001</v>
      </c>
      <c r="C39" s="39">
        <v>1.0579999999999999E-3</v>
      </c>
      <c r="D39" s="20">
        <f t="shared" si="2"/>
        <v>1.0579999999999999E-3</v>
      </c>
      <c r="E39">
        <f t="shared" si="3"/>
        <v>2.9755143323008331</v>
      </c>
      <c r="F39">
        <f>E39-E21</f>
        <v>-9.9018867007628852E-2</v>
      </c>
      <c r="H39">
        <v>2.9755143323008331</v>
      </c>
    </row>
  </sheetData>
  <mergeCells count="18">
    <mergeCell ref="T8:U8"/>
    <mergeCell ref="V8:W8"/>
    <mergeCell ref="T9:U9"/>
    <mergeCell ref="V9:W9"/>
    <mergeCell ref="R9:R25"/>
    <mergeCell ref="R5:R8"/>
    <mergeCell ref="T5:U5"/>
    <mergeCell ref="V5:W5"/>
    <mergeCell ref="T6:W6"/>
    <mergeCell ref="T7:U7"/>
    <mergeCell ref="V7:W7"/>
    <mergeCell ref="L6:M6"/>
    <mergeCell ref="N6:O6"/>
    <mergeCell ref="N8:O8"/>
    <mergeCell ref="L8:M8"/>
    <mergeCell ref="L9:M9"/>
    <mergeCell ref="N9:O9"/>
    <mergeCell ref="L7:O7"/>
  </mergeCells>
  <conditionalFormatting sqref="B2:B3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5:B39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7:B21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7:E21">
    <cfRule type="colorScale" priority="11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E25:E39">
    <cfRule type="colorScale" priority="10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L11:L25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11:M25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9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11:T2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U11:U25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3CFB-F8B2-4C6A-A42E-E104C75F3ED9}">
  <dimension ref="A3:U67"/>
  <sheetViews>
    <sheetView tabSelected="1" topLeftCell="A16" zoomScale="55" zoomScaleNormal="55" workbookViewId="0">
      <selection activeCell="J50" sqref="J50:N67"/>
    </sheetView>
  </sheetViews>
  <sheetFormatPr defaultRowHeight="14.4" x14ac:dyDescent="0.3"/>
  <cols>
    <col min="1" max="1" width="14.33203125" customWidth="1"/>
    <col min="2" max="2" width="12.33203125" bestFit="1" customWidth="1"/>
    <col min="3" max="4" width="12.109375" bestFit="1" customWidth="1"/>
    <col min="5" max="5" width="12.33203125" bestFit="1" customWidth="1"/>
    <col min="8" max="8" width="12.33203125" bestFit="1" customWidth="1"/>
    <col min="9" max="9" width="12.5546875" bestFit="1" customWidth="1"/>
    <col min="10" max="10" width="11.21875" bestFit="1" customWidth="1"/>
    <col min="11" max="13" width="14.6640625" bestFit="1" customWidth="1"/>
    <col min="14" max="14" width="15.21875" bestFit="1" customWidth="1"/>
  </cols>
  <sheetData>
    <row r="3" spans="1:18" x14ac:dyDescent="0.3">
      <c r="A3" t="s">
        <v>8</v>
      </c>
    </row>
    <row r="4" spans="1:18" x14ac:dyDescent="0.3">
      <c r="A4" t="s">
        <v>9</v>
      </c>
      <c r="B4" t="s">
        <v>14</v>
      </c>
    </row>
    <row r="5" spans="1:18" x14ac:dyDescent="0.3">
      <c r="B5">
        <v>0.91</v>
      </c>
    </row>
    <row r="7" spans="1:18" x14ac:dyDescent="0.3">
      <c r="J7" s="83"/>
      <c r="K7" s="83"/>
      <c r="L7" s="83"/>
      <c r="M7" s="83"/>
      <c r="N7" s="83"/>
    </row>
    <row r="8" spans="1:18" x14ac:dyDescent="0.3">
      <c r="C8" t="s">
        <v>10</v>
      </c>
      <c r="D8" t="s">
        <v>11</v>
      </c>
      <c r="E8" t="s">
        <v>12</v>
      </c>
      <c r="H8" t="s">
        <v>24</v>
      </c>
      <c r="J8" s="14" t="s">
        <v>5</v>
      </c>
      <c r="K8" s="87" t="s">
        <v>25</v>
      </c>
      <c r="L8" s="88"/>
      <c r="M8" s="89"/>
      <c r="N8" s="14" t="s">
        <v>34</v>
      </c>
    </row>
    <row r="9" spans="1:18" ht="15" thickBot="1" x14ac:dyDescent="0.35">
      <c r="B9" t="s">
        <v>6</v>
      </c>
      <c r="C9" t="s">
        <v>5</v>
      </c>
      <c r="D9" t="s">
        <v>5</v>
      </c>
      <c r="E9" t="s">
        <v>5</v>
      </c>
      <c r="J9" s="14" t="s">
        <v>6</v>
      </c>
      <c r="K9" s="17" t="s">
        <v>10</v>
      </c>
      <c r="L9" s="17" t="s">
        <v>11</v>
      </c>
      <c r="M9" s="17" t="s">
        <v>12</v>
      </c>
      <c r="N9" s="13" t="s">
        <v>14</v>
      </c>
    </row>
    <row r="10" spans="1:18" x14ac:dyDescent="0.3">
      <c r="B10" t="s">
        <v>0</v>
      </c>
      <c r="C10">
        <v>0.88202689999999995</v>
      </c>
      <c r="D10">
        <v>0.88241720000000001</v>
      </c>
      <c r="E10">
        <v>0.88464969999999998</v>
      </c>
      <c r="J10" s="15" t="s">
        <v>0</v>
      </c>
      <c r="K10" s="7">
        <v>0.88202689999999995</v>
      </c>
      <c r="L10" s="8">
        <v>0.88241720000000001</v>
      </c>
      <c r="M10" s="9">
        <v>0.88464969999999998</v>
      </c>
      <c r="N10" s="84">
        <v>0.91</v>
      </c>
      <c r="P10" s="15">
        <v>242</v>
      </c>
      <c r="Q10" s="2">
        <v>0.97915929999999995</v>
      </c>
      <c r="R10" s="2">
        <v>0.9782689</v>
      </c>
    </row>
    <row r="11" spans="1:18" x14ac:dyDescent="0.3">
      <c r="B11">
        <v>242</v>
      </c>
      <c r="C11">
        <v>0.97915929999999995</v>
      </c>
      <c r="D11">
        <v>0.97212770000000004</v>
      </c>
      <c r="E11">
        <v>0.97865310000000005</v>
      </c>
      <c r="J11" s="15">
        <v>242</v>
      </c>
      <c r="K11" s="2">
        <v>0.97915929999999995</v>
      </c>
      <c r="L11" s="3">
        <v>0.97212770000000004</v>
      </c>
      <c r="M11" s="4">
        <v>0.97865310000000005</v>
      </c>
      <c r="N11" s="85"/>
      <c r="P11" s="15">
        <v>246</v>
      </c>
      <c r="Q11" s="2">
        <v>0.8639464</v>
      </c>
      <c r="R11" s="2">
        <v>0.87202740000000001</v>
      </c>
    </row>
    <row r="12" spans="1:18" x14ac:dyDescent="0.3">
      <c r="B12">
        <v>246</v>
      </c>
      <c r="C12">
        <v>0.8639464</v>
      </c>
      <c r="D12">
        <v>0.86197349999999995</v>
      </c>
      <c r="E12">
        <v>0.88532860000000002</v>
      </c>
      <c r="J12" s="15">
        <v>246</v>
      </c>
      <c r="K12" s="2">
        <v>0.8639464</v>
      </c>
      <c r="L12" s="3">
        <v>0.86197349999999995</v>
      </c>
      <c r="M12" s="4">
        <v>0.88532860000000002</v>
      </c>
      <c r="N12" s="85"/>
      <c r="P12" s="15">
        <v>319</v>
      </c>
      <c r="Q12" s="2">
        <v>0.47717979999999999</v>
      </c>
      <c r="R12" s="2">
        <v>0.82698280000000002</v>
      </c>
    </row>
    <row r="13" spans="1:18" x14ac:dyDescent="0.3">
      <c r="B13">
        <v>319</v>
      </c>
      <c r="C13">
        <v>0.47717979999999999</v>
      </c>
      <c r="D13">
        <v>0.27889419999999998</v>
      </c>
      <c r="E13">
        <v>0.53159990000000001</v>
      </c>
      <c r="J13" s="15">
        <v>319</v>
      </c>
      <c r="K13" s="2">
        <v>0.47717979999999999</v>
      </c>
      <c r="L13" s="3">
        <v>0.27889419999999998</v>
      </c>
      <c r="M13" s="4">
        <v>0.53159990000000001</v>
      </c>
      <c r="N13" s="85"/>
      <c r="P13" s="15">
        <v>325</v>
      </c>
      <c r="Q13" s="2">
        <v>0.9156204</v>
      </c>
      <c r="R13" s="2">
        <v>0.8694617</v>
      </c>
    </row>
    <row r="14" spans="1:18" x14ac:dyDescent="0.3">
      <c r="B14">
        <v>325</v>
      </c>
      <c r="C14">
        <v>0.9156204</v>
      </c>
      <c r="D14">
        <v>0.90736779999999995</v>
      </c>
      <c r="E14">
        <v>0.90210449999999998</v>
      </c>
      <c r="J14" s="15">
        <v>325</v>
      </c>
      <c r="K14" s="2">
        <v>0.9156204</v>
      </c>
      <c r="L14" s="3">
        <v>0.90736779999999995</v>
      </c>
      <c r="M14" s="4">
        <v>0.90210449999999998</v>
      </c>
      <c r="N14" s="85"/>
      <c r="P14" s="15">
        <v>326</v>
      </c>
      <c r="Q14" s="2">
        <v>0.92786659999999999</v>
      </c>
      <c r="R14" s="2">
        <v>0.91622300000000001</v>
      </c>
    </row>
    <row r="15" spans="1:18" x14ac:dyDescent="0.3">
      <c r="B15">
        <v>326</v>
      </c>
      <c r="C15">
        <v>0.92786659999999999</v>
      </c>
      <c r="D15">
        <v>0.92248249999999998</v>
      </c>
      <c r="E15">
        <v>0.93822689999999997</v>
      </c>
      <c r="J15" s="15">
        <v>326</v>
      </c>
      <c r="K15" s="2">
        <v>0.92786659999999999</v>
      </c>
      <c r="L15" s="3">
        <v>0.92248249999999998</v>
      </c>
      <c r="M15" s="4">
        <v>0.93822689999999997</v>
      </c>
      <c r="N15" s="85"/>
      <c r="P15" s="15">
        <v>390</v>
      </c>
      <c r="Q15" s="2">
        <v>0.80553050000000004</v>
      </c>
      <c r="R15" s="2">
        <v>0.92369610000000002</v>
      </c>
    </row>
    <row r="16" spans="1:18" x14ac:dyDescent="0.3">
      <c r="B16">
        <v>390</v>
      </c>
      <c r="C16">
        <v>0.80553050000000004</v>
      </c>
      <c r="D16">
        <v>0.8139748</v>
      </c>
      <c r="E16">
        <v>0.80340739999999999</v>
      </c>
      <c r="J16" s="15">
        <v>390</v>
      </c>
      <c r="K16" s="2">
        <v>0.80553050000000004</v>
      </c>
      <c r="L16" s="3">
        <v>0.8139748</v>
      </c>
      <c r="M16" s="4">
        <v>0.80340739999999999</v>
      </c>
      <c r="N16" s="85"/>
      <c r="P16" s="15">
        <v>572</v>
      </c>
      <c r="Q16" s="2">
        <v>0.78479160000000003</v>
      </c>
      <c r="R16" s="2">
        <v>0.7562065</v>
      </c>
    </row>
    <row r="17" spans="1:21" x14ac:dyDescent="0.3">
      <c r="B17">
        <v>572</v>
      </c>
      <c r="C17">
        <v>0.78479160000000003</v>
      </c>
      <c r="D17">
        <v>0.78859900000000005</v>
      </c>
      <c r="E17">
        <v>0.89299620000000002</v>
      </c>
      <c r="J17" s="15">
        <v>572</v>
      </c>
      <c r="K17" s="2">
        <v>0.78479160000000003</v>
      </c>
      <c r="L17" s="3">
        <v>0.78859900000000005</v>
      </c>
      <c r="M17" s="4">
        <v>0.89299620000000002</v>
      </c>
      <c r="N17" s="85"/>
      <c r="P17" s="15">
        <v>580</v>
      </c>
      <c r="Q17" s="2">
        <v>0.83778750000000002</v>
      </c>
      <c r="R17" s="2">
        <v>0.83095770000000002</v>
      </c>
    </row>
    <row r="18" spans="1:21" x14ac:dyDescent="0.3">
      <c r="B18">
        <v>580</v>
      </c>
      <c r="C18">
        <v>0.83778750000000002</v>
      </c>
      <c r="D18">
        <v>0.83496899999999996</v>
      </c>
      <c r="E18">
        <v>0.82649229999999996</v>
      </c>
      <c r="J18" s="15">
        <v>580</v>
      </c>
      <c r="K18" s="2">
        <v>0.83778750000000002</v>
      </c>
      <c r="L18" s="3">
        <v>0.83496899999999996</v>
      </c>
      <c r="M18" s="4">
        <v>0.82649229999999996</v>
      </c>
      <c r="N18" s="85"/>
      <c r="P18" s="15">
        <v>582</v>
      </c>
      <c r="Q18" s="2">
        <v>0.84416880000000005</v>
      </c>
      <c r="R18" s="2">
        <v>0.82203649999999995</v>
      </c>
    </row>
    <row r="19" spans="1:21" x14ac:dyDescent="0.3">
      <c r="B19">
        <v>582</v>
      </c>
      <c r="C19">
        <v>0.84416880000000005</v>
      </c>
      <c r="D19">
        <v>0.82477900000000004</v>
      </c>
      <c r="E19">
        <v>0.83606809999999998</v>
      </c>
      <c r="J19" s="15">
        <v>582</v>
      </c>
      <c r="K19" s="2">
        <v>0.84416880000000005</v>
      </c>
      <c r="L19" s="3">
        <v>0.82477900000000004</v>
      </c>
      <c r="M19" s="4">
        <v>0.83606809999999998</v>
      </c>
      <c r="N19" s="85"/>
      <c r="P19" s="15">
        <v>584</v>
      </c>
      <c r="Q19" s="2">
        <v>0.95838860000000003</v>
      </c>
      <c r="R19" s="2">
        <v>0.94732890000000003</v>
      </c>
    </row>
    <row r="20" spans="1:21" x14ac:dyDescent="0.3">
      <c r="B20">
        <v>584</v>
      </c>
      <c r="C20">
        <v>0.95838860000000003</v>
      </c>
      <c r="D20">
        <v>0.96065520000000004</v>
      </c>
      <c r="E20">
        <v>0.95969510000000002</v>
      </c>
      <c r="J20" s="15">
        <v>584</v>
      </c>
      <c r="K20" s="2">
        <v>0.95838860000000003</v>
      </c>
      <c r="L20" s="3">
        <v>0.96065520000000004</v>
      </c>
      <c r="M20" s="4">
        <v>0.95969510000000002</v>
      </c>
      <c r="N20" s="85"/>
      <c r="P20" s="15">
        <v>585</v>
      </c>
      <c r="Q20" s="2">
        <v>0.67152809999999996</v>
      </c>
      <c r="R20" s="2">
        <v>0.85518059999999996</v>
      </c>
    </row>
    <row r="21" spans="1:21" x14ac:dyDescent="0.3">
      <c r="B21">
        <v>585</v>
      </c>
      <c r="C21">
        <v>0.67152809999999996</v>
      </c>
      <c r="D21">
        <v>0.58418490000000001</v>
      </c>
      <c r="E21">
        <v>0.63227610000000001</v>
      </c>
      <c r="J21" s="15">
        <v>585</v>
      </c>
      <c r="K21" s="2">
        <v>0.67152809999999996</v>
      </c>
      <c r="L21" s="3">
        <v>0.58418490000000001</v>
      </c>
      <c r="M21" s="4">
        <v>0.63227610000000001</v>
      </c>
      <c r="N21" s="85"/>
      <c r="P21" s="15">
        <v>839</v>
      </c>
      <c r="Q21" s="2">
        <v>0.75195959999999995</v>
      </c>
      <c r="R21" s="2">
        <v>0.8300322</v>
      </c>
    </row>
    <row r="22" spans="1:21" x14ac:dyDescent="0.3">
      <c r="B22">
        <v>839</v>
      </c>
      <c r="C22">
        <v>0.75195959999999995</v>
      </c>
      <c r="D22">
        <v>0.7474227</v>
      </c>
      <c r="E22">
        <v>0.93453529999999996</v>
      </c>
      <c r="J22" s="15">
        <v>839</v>
      </c>
      <c r="K22" s="2">
        <v>0.75195959999999995</v>
      </c>
      <c r="L22" s="3">
        <v>0.7474227</v>
      </c>
      <c r="M22" s="4">
        <v>0.93453529999999996</v>
      </c>
      <c r="N22" s="85"/>
      <c r="P22" s="15">
        <v>845</v>
      </c>
      <c r="Q22" s="2">
        <v>0.93924110000000005</v>
      </c>
      <c r="R22" s="2">
        <v>0.9038081</v>
      </c>
    </row>
    <row r="23" spans="1:21" x14ac:dyDescent="0.3">
      <c r="B23">
        <v>845</v>
      </c>
      <c r="C23">
        <v>0.93924110000000005</v>
      </c>
      <c r="D23">
        <v>0.9407894</v>
      </c>
      <c r="E23">
        <v>0.96714650000000002</v>
      </c>
      <c r="J23" s="15">
        <v>845</v>
      </c>
      <c r="K23" s="2">
        <v>0.93924110000000005</v>
      </c>
      <c r="L23" s="3">
        <v>0.9407894</v>
      </c>
      <c r="M23" s="4">
        <v>0.96714650000000002</v>
      </c>
      <c r="N23" s="85"/>
      <c r="P23" s="15">
        <v>854</v>
      </c>
      <c r="Q23" s="2">
        <v>0.2458892</v>
      </c>
      <c r="R23" s="2">
        <v>0.79378179999999998</v>
      </c>
    </row>
    <row r="24" spans="1:21" x14ac:dyDescent="0.3">
      <c r="B24">
        <v>854</v>
      </c>
      <c r="C24">
        <v>0.2458892</v>
      </c>
      <c r="D24">
        <v>0.29161949999999998</v>
      </c>
      <c r="E24">
        <v>0.30718679999999998</v>
      </c>
      <c r="J24" s="15">
        <v>854</v>
      </c>
      <c r="K24" s="2">
        <v>0.2458892</v>
      </c>
      <c r="L24" s="3">
        <v>0.29161949999999998</v>
      </c>
      <c r="M24" s="4">
        <v>0.30718679999999998</v>
      </c>
      <c r="N24" s="85"/>
    </row>
    <row r="25" spans="1:21" ht="15" thickBot="1" x14ac:dyDescent="0.35">
      <c r="B25" t="s">
        <v>23</v>
      </c>
      <c r="C25">
        <f>AVERAGE(C11:C24)</f>
        <v>0.78593267857142846</v>
      </c>
      <c r="D25">
        <f>AVERAGE(D11:D24)</f>
        <v>0.76641708571428568</v>
      </c>
      <c r="E25">
        <f>AVERAGE(E11:E24)</f>
        <v>0.81397977142857147</v>
      </c>
      <c r="J25" s="16" t="s">
        <v>23</v>
      </c>
      <c r="K25" s="10">
        <f>AVERAGE(K11:K24)</f>
        <v>0.78593267857142846</v>
      </c>
      <c r="L25" s="11">
        <f>AVERAGE(L11:L24)</f>
        <v>0.76641708571428568</v>
      </c>
      <c r="M25" s="12">
        <f>AVERAGE(M11:M24)</f>
        <v>0.81397977142857147</v>
      </c>
      <c r="N25" s="86"/>
    </row>
    <row r="26" spans="1:21" x14ac:dyDescent="0.3">
      <c r="A26" t="s">
        <v>15</v>
      </c>
    </row>
    <row r="27" spans="1:21" x14ac:dyDescent="0.3">
      <c r="A27" t="s">
        <v>13</v>
      </c>
      <c r="B27" t="s">
        <v>18</v>
      </c>
    </row>
    <row r="28" spans="1:21" x14ac:dyDescent="0.3">
      <c r="B28">
        <v>0.91</v>
      </c>
    </row>
    <row r="29" spans="1:21" x14ac:dyDescent="0.3">
      <c r="C29" t="s">
        <v>18</v>
      </c>
      <c r="D29" t="s">
        <v>19</v>
      </c>
      <c r="E29" t="s">
        <v>22</v>
      </c>
      <c r="J29" s="14" t="s">
        <v>5</v>
      </c>
      <c r="K29" s="88" t="s">
        <v>25</v>
      </c>
      <c r="L29" s="88"/>
      <c r="M29" s="89"/>
      <c r="N29" s="14" t="s">
        <v>34</v>
      </c>
    </row>
    <row r="30" spans="1:21" ht="15" thickBot="1" x14ac:dyDescent="0.35">
      <c r="B30" t="s">
        <v>6</v>
      </c>
      <c r="C30" t="s">
        <v>5</v>
      </c>
      <c r="J30" s="14" t="s">
        <v>6</v>
      </c>
      <c r="K30" s="19" t="s">
        <v>18</v>
      </c>
      <c r="L30" s="19" t="s">
        <v>19</v>
      </c>
      <c r="M30" s="19" t="s">
        <v>22</v>
      </c>
      <c r="N30" s="13" t="s">
        <v>18</v>
      </c>
    </row>
    <row r="31" spans="1:21" x14ac:dyDescent="0.3">
      <c r="B31" t="s">
        <v>0</v>
      </c>
      <c r="C31">
        <v>0.92896020000000001</v>
      </c>
      <c r="D31">
        <v>0.93305760000000004</v>
      </c>
      <c r="E31">
        <v>0.92971550000000003</v>
      </c>
      <c r="J31" s="6" t="s">
        <v>0</v>
      </c>
      <c r="K31" s="7">
        <v>0.92896020000000001</v>
      </c>
      <c r="L31" s="8">
        <v>0.93305760000000004</v>
      </c>
      <c r="M31" s="9">
        <v>0.92971550000000003</v>
      </c>
      <c r="N31" s="84">
        <v>0.91</v>
      </c>
      <c r="U31">
        <v>325</v>
      </c>
    </row>
    <row r="32" spans="1:21" x14ac:dyDescent="0.3">
      <c r="B32">
        <v>242</v>
      </c>
      <c r="C32">
        <v>0.9782689</v>
      </c>
      <c r="D32">
        <v>0.9914984</v>
      </c>
      <c r="E32">
        <v>0.97515470000000004</v>
      </c>
      <c r="J32" s="15">
        <v>242</v>
      </c>
      <c r="K32" s="2">
        <v>0.9782689</v>
      </c>
      <c r="L32" s="3">
        <v>0.9914984</v>
      </c>
      <c r="M32" s="4">
        <v>0.97515470000000004</v>
      </c>
      <c r="N32" s="85"/>
      <c r="U32">
        <v>390</v>
      </c>
    </row>
    <row r="33" spans="1:21" x14ac:dyDescent="0.3">
      <c r="B33">
        <v>246</v>
      </c>
      <c r="C33">
        <v>0.87202740000000001</v>
      </c>
      <c r="D33">
        <v>0.93119220000000003</v>
      </c>
      <c r="E33">
        <v>0.86565619999999999</v>
      </c>
      <c r="J33" s="15">
        <v>246</v>
      </c>
      <c r="K33" s="2">
        <v>0.87202740000000001</v>
      </c>
      <c r="L33" s="3">
        <v>0.93119220000000003</v>
      </c>
      <c r="M33" s="4">
        <v>0.86565619999999999</v>
      </c>
      <c r="N33" s="85"/>
      <c r="U33">
        <v>845</v>
      </c>
    </row>
    <row r="34" spans="1:21" x14ac:dyDescent="0.3">
      <c r="B34">
        <v>319</v>
      </c>
      <c r="C34">
        <v>0.82698280000000002</v>
      </c>
      <c r="D34">
        <v>0.89081469999999996</v>
      </c>
      <c r="E34">
        <v>0.84233049999999998</v>
      </c>
      <c r="J34" s="15">
        <v>319</v>
      </c>
      <c r="K34" s="2">
        <v>0.82698280000000002</v>
      </c>
      <c r="L34" s="3">
        <v>0.89081469999999996</v>
      </c>
      <c r="M34" s="4">
        <v>0.84233049999999998</v>
      </c>
      <c r="N34" s="85"/>
    </row>
    <row r="35" spans="1:21" x14ac:dyDescent="0.3">
      <c r="B35">
        <v>325</v>
      </c>
      <c r="C35">
        <v>0.8694617</v>
      </c>
      <c r="D35">
        <v>0.89927670000000004</v>
      </c>
      <c r="E35">
        <v>0.86612060000000002</v>
      </c>
      <c r="J35" s="15">
        <v>325</v>
      </c>
      <c r="K35" s="2">
        <v>0.8694617</v>
      </c>
      <c r="L35" s="3">
        <v>0.89927670000000004</v>
      </c>
      <c r="M35" s="4">
        <v>0.86612060000000002</v>
      </c>
      <c r="N35" s="85"/>
    </row>
    <row r="36" spans="1:21" x14ac:dyDescent="0.3">
      <c r="B36">
        <v>326</v>
      </c>
      <c r="C36">
        <v>0.91622300000000001</v>
      </c>
      <c r="D36">
        <v>0.95522399999999996</v>
      </c>
      <c r="E36">
        <v>0.91505349999999996</v>
      </c>
      <c r="J36" s="15">
        <v>326</v>
      </c>
      <c r="K36" s="2">
        <v>0.91622300000000001</v>
      </c>
      <c r="L36" s="3">
        <v>0.95522399999999996</v>
      </c>
      <c r="M36" s="4">
        <v>0.91505349999999996</v>
      </c>
      <c r="N36" s="85"/>
    </row>
    <row r="37" spans="1:21" x14ac:dyDescent="0.3">
      <c r="B37">
        <v>390</v>
      </c>
      <c r="C37">
        <v>0.92369610000000002</v>
      </c>
      <c r="D37">
        <v>0.92516529999999997</v>
      </c>
      <c r="E37">
        <v>0.92223440000000001</v>
      </c>
      <c r="J37" s="15">
        <v>390</v>
      </c>
      <c r="K37" s="2">
        <v>0.92369610000000002</v>
      </c>
      <c r="L37" s="3">
        <v>0.92516529999999997</v>
      </c>
      <c r="M37" s="4">
        <v>0.92223440000000001</v>
      </c>
      <c r="N37" s="85"/>
    </row>
    <row r="38" spans="1:21" x14ac:dyDescent="0.3">
      <c r="B38">
        <v>572</v>
      </c>
      <c r="C38">
        <v>0.7562065</v>
      </c>
      <c r="D38">
        <v>0.90547540000000004</v>
      </c>
      <c r="E38">
        <v>0.75558380000000003</v>
      </c>
      <c r="J38" s="15">
        <v>572</v>
      </c>
      <c r="K38" s="2">
        <v>0.7562065</v>
      </c>
      <c r="L38" s="3">
        <v>0.90547540000000004</v>
      </c>
      <c r="M38" s="4">
        <v>0.75558380000000003</v>
      </c>
      <c r="N38" s="85"/>
    </row>
    <row r="39" spans="1:21" x14ac:dyDescent="0.3">
      <c r="B39">
        <v>580</v>
      </c>
      <c r="C39">
        <v>0.83095770000000002</v>
      </c>
      <c r="D39">
        <v>0.80498930000000002</v>
      </c>
      <c r="E39">
        <v>0.84381260000000002</v>
      </c>
      <c r="J39" s="15">
        <v>580</v>
      </c>
      <c r="K39" s="2">
        <v>0.83095770000000002</v>
      </c>
      <c r="L39" s="3">
        <v>0.80498930000000002</v>
      </c>
      <c r="M39" s="4">
        <v>0.84381260000000002</v>
      </c>
      <c r="N39" s="85"/>
    </row>
    <row r="40" spans="1:21" x14ac:dyDescent="0.3">
      <c r="B40">
        <v>582</v>
      </c>
      <c r="C40">
        <v>0.82203649999999995</v>
      </c>
      <c r="D40">
        <v>0.89950949999999996</v>
      </c>
      <c r="E40">
        <v>0.84298899999999999</v>
      </c>
      <c r="J40" s="15">
        <v>582</v>
      </c>
      <c r="K40" s="2">
        <v>0.82203649999999995</v>
      </c>
      <c r="L40" s="3">
        <v>0.89950949999999996</v>
      </c>
      <c r="M40" s="4">
        <v>0.84298899999999999</v>
      </c>
      <c r="N40" s="85"/>
    </row>
    <row r="41" spans="1:21" x14ac:dyDescent="0.3">
      <c r="B41">
        <v>584</v>
      </c>
      <c r="C41">
        <v>0.94732890000000003</v>
      </c>
      <c r="D41">
        <v>0.97170500000000004</v>
      </c>
      <c r="E41">
        <v>0.95335910000000001</v>
      </c>
      <c r="J41" s="15">
        <v>584</v>
      </c>
      <c r="K41" s="2">
        <v>0.94732890000000003</v>
      </c>
      <c r="L41" s="3">
        <v>0.97170500000000004</v>
      </c>
      <c r="M41" s="4">
        <v>0.95335910000000001</v>
      </c>
      <c r="N41" s="85"/>
    </row>
    <row r="42" spans="1:21" x14ac:dyDescent="0.3">
      <c r="B42">
        <v>585</v>
      </c>
      <c r="C42">
        <v>0.85518059999999996</v>
      </c>
      <c r="D42">
        <v>0.86407889999999998</v>
      </c>
      <c r="E42">
        <v>0.86469220000000002</v>
      </c>
      <c r="J42" s="15">
        <v>585</v>
      </c>
      <c r="K42" s="2">
        <v>0.85518059999999996</v>
      </c>
      <c r="L42" s="3">
        <v>0.86407889999999998</v>
      </c>
      <c r="M42" s="4">
        <v>0.86469220000000002</v>
      </c>
      <c r="N42" s="85"/>
    </row>
    <row r="43" spans="1:21" x14ac:dyDescent="0.3">
      <c r="B43">
        <v>839</v>
      </c>
      <c r="C43">
        <v>0.8300322</v>
      </c>
      <c r="D43">
        <v>0.91730929999999999</v>
      </c>
      <c r="E43">
        <v>0.85319020000000001</v>
      </c>
      <c r="J43" s="15">
        <v>839</v>
      </c>
      <c r="K43" s="2">
        <v>0.8300322</v>
      </c>
      <c r="L43" s="3">
        <v>0.91730929999999999</v>
      </c>
      <c r="M43" s="4">
        <v>0.85319020000000001</v>
      </c>
      <c r="N43" s="85"/>
    </row>
    <row r="44" spans="1:21" x14ac:dyDescent="0.3">
      <c r="B44">
        <v>845</v>
      </c>
      <c r="C44">
        <v>0.9038081</v>
      </c>
      <c r="D44">
        <v>0.95351620000000004</v>
      </c>
      <c r="E44">
        <v>0.9084354</v>
      </c>
      <c r="J44" s="15">
        <v>845</v>
      </c>
      <c r="K44" s="2">
        <v>0.9038081</v>
      </c>
      <c r="L44" s="3">
        <v>0.95351620000000004</v>
      </c>
      <c r="M44" s="4">
        <v>0.9084354</v>
      </c>
      <c r="N44" s="85"/>
    </row>
    <row r="45" spans="1:21" x14ac:dyDescent="0.3">
      <c r="B45">
        <v>854</v>
      </c>
      <c r="C45">
        <v>0.79378179999999998</v>
      </c>
      <c r="D45">
        <v>0.84164430000000001</v>
      </c>
      <c r="E45">
        <v>0.81576859999999995</v>
      </c>
      <c r="J45" s="15">
        <v>854</v>
      </c>
      <c r="K45" s="2">
        <v>0.79378179999999998</v>
      </c>
      <c r="L45" s="3">
        <v>0.84164430000000001</v>
      </c>
      <c r="M45" s="4">
        <v>0.81576859999999995</v>
      </c>
      <c r="N45" s="85"/>
    </row>
    <row r="46" spans="1:21" ht="15" thickBot="1" x14ac:dyDescent="0.35">
      <c r="B46" t="s">
        <v>23</v>
      </c>
      <c r="C46">
        <f>AVERAGE(C32:C45)</f>
        <v>0.86614230000000003</v>
      </c>
      <c r="D46">
        <f>AVERAGE(D32:D45)</f>
        <v>0.91081422857142857</v>
      </c>
      <c r="E46">
        <f>AVERAGE(E32:E45)</f>
        <v>0.87317005714285723</v>
      </c>
      <c r="J46" s="6" t="s">
        <v>23</v>
      </c>
      <c r="K46" s="10">
        <f>AVERAGE(K32:K45)</f>
        <v>0.86614230000000003</v>
      </c>
      <c r="L46" s="11">
        <f>AVERAGE(L32:L45)</f>
        <v>0.91081422857142857</v>
      </c>
      <c r="M46" s="12">
        <f>AVERAGE(M32:M45)</f>
        <v>0.87317005714285723</v>
      </c>
      <c r="N46" s="86"/>
    </row>
    <row r="47" spans="1:21" x14ac:dyDescent="0.3">
      <c r="A47" t="s">
        <v>16</v>
      </c>
    </row>
    <row r="48" spans="1:21" x14ac:dyDescent="0.3">
      <c r="A48" t="s">
        <v>9</v>
      </c>
      <c r="B48" t="s">
        <v>17</v>
      </c>
    </row>
    <row r="49" spans="2:19" x14ac:dyDescent="0.3">
      <c r="B49">
        <v>0.72</v>
      </c>
    </row>
    <row r="50" spans="2:19" x14ac:dyDescent="0.3">
      <c r="C50" t="s">
        <v>20</v>
      </c>
      <c r="D50" t="s">
        <v>21</v>
      </c>
      <c r="E50" t="s">
        <v>22</v>
      </c>
      <c r="J50" s="14" t="s">
        <v>5</v>
      </c>
      <c r="K50" s="87" t="s">
        <v>25</v>
      </c>
      <c r="L50" s="88"/>
      <c r="M50" s="89"/>
      <c r="N50" s="14" t="s">
        <v>34</v>
      </c>
    </row>
    <row r="51" spans="2:19" ht="15" thickBot="1" x14ac:dyDescent="0.35">
      <c r="B51" t="s">
        <v>6</v>
      </c>
      <c r="C51" t="s">
        <v>5</v>
      </c>
      <c r="J51" s="14" t="s">
        <v>6</v>
      </c>
      <c r="K51" s="18" t="s">
        <v>20</v>
      </c>
      <c r="L51" s="19" t="s">
        <v>21</v>
      </c>
      <c r="M51" s="19" t="s">
        <v>22</v>
      </c>
      <c r="N51" s="13" t="s">
        <v>26</v>
      </c>
    </row>
    <row r="52" spans="2:19" x14ac:dyDescent="0.3">
      <c r="B52" t="s">
        <v>0</v>
      </c>
      <c r="C52">
        <v>0.79860310000000001</v>
      </c>
      <c r="D52">
        <v>0.86231230000000003</v>
      </c>
      <c r="E52">
        <v>0.86650640000000001</v>
      </c>
      <c r="J52" s="6" t="s">
        <v>0</v>
      </c>
      <c r="K52" s="7">
        <v>0.79860310000000001</v>
      </c>
      <c r="L52" s="8">
        <v>0.86231230000000003</v>
      </c>
      <c r="M52" s="9">
        <v>0.86650640000000001</v>
      </c>
      <c r="N52" s="84">
        <v>0.72</v>
      </c>
      <c r="P52">
        <v>0.93572666738365196</v>
      </c>
      <c r="Q52" s="9">
        <v>0.86650640000000001</v>
      </c>
      <c r="R52">
        <f>Q52-P52</f>
        <v>-6.9220267383651946E-2</v>
      </c>
    </row>
    <row r="53" spans="2:19" x14ac:dyDescent="0.3">
      <c r="B53">
        <v>242</v>
      </c>
      <c r="C53">
        <v>0.87366449999999996</v>
      </c>
      <c r="D53">
        <v>0.98492690000000005</v>
      </c>
      <c r="E53">
        <v>0.97515470000000004</v>
      </c>
      <c r="J53" s="15">
        <v>242</v>
      </c>
      <c r="K53" s="2">
        <v>0.87366449999999996</v>
      </c>
      <c r="L53" s="3">
        <v>0.98492690000000005</v>
      </c>
      <c r="M53" s="4">
        <v>0.97515470000000004</v>
      </c>
      <c r="N53" s="85"/>
      <c r="P53">
        <v>0.97442341302618796</v>
      </c>
      <c r="Q53" s="4">
        <v>0.97515470000000004</v>
      </c>
      <c r="R53">
        <f t="shared" ref="R53:R66" si="0">Q53-P53</f>
        <v>7.3128697381208418E-4</v>
      </c>
      <c r="S53">
        <f>Q53-$Q$52</f>
        <v>0.10864830000000003</v>
      </c>
    </row>
    <row r="54" spans="2:19" x14ac:dyDescent="0.3">
      <c r="B54">
        <v>246</v>
      </c>
      <c r="C54">
        <v>0.60523660000000001</v>
      </c>
      <c r="D54">
        <v>0.92636499999999999</v>
      </c>
      <c r="E54">
        <v>0.86565619999999999</v>
      </c>
      <c r="J54" s="15">
        <v>246</v>
      </c>
      <c r="K54" s="2">
        <v>0.60523660000000001</v>
      </c>
      <c r="L54" s="3">
        <v>0.92636499999999999</v>
      </c>
      <c r="M54" s="4">
        <v>0.86565619999999999</v>
      </c>
      <c r="N54" s="85"/>
      <c r="P54">
        <v>0.90678652173858898</v>
      </c>
      <c r="Q54" s="4">
        <v>0.86565619999999999</v>
      </c>
      <c r="R54">
        <f t="shared" si="0"/>
        <v>-4.1130321738588993E-2</v>
      </c>
      <c r="S54">
        <f t="shared" ref="S54:S66" si="1">Q54-$Q$52</f>
        <v>-8.5020000000002316E-4</v>
      </c>
    </row>
    <row r="55" spans="2:19" x14ac:dyDescent="0.3">
      <c r="B55">
        <v>319</v>
      </c>
      <c r="C55">
        <v>0.56265589999999999</v>
      </c>
      <c r="D55">
        <v>0.80412229999999996</v>
      </c>
      <c r="E55">
        <v>0.84233049999999998</v>
      </c>
      <c r="J55" s="15">
        <v>319</v>
      </c>
      <c r="K55" s="2">
        <v>0.56265589999999999</v>
      </c>
      <c r="L55" s="3">
        <v>0.80412229999999996</v>
      </c>
      <c r="M55" s="4">
        <v>0.84233049999999998</v>
      </c>
      <c r="N55" s="85"/>
      <c r="P55">
        <v>0.84028026306244596</v>
      </c>
      <c r="Q55" s="4">
        <v>0.84233049999999998</v>
      </c>
      <c r="R55">
        <f t="shared" si="0"/>
        <v>2.0502369375540175E-3</v>
      </c>
      <c r="S55">
        <f t="shared" si="1"/>
        <v>-2.4175900000000028E-2</v>
      </c>
    </row>
    <row r="56" spans="2:19" x14ac:dyDescent="0.3">
      <c r="B56">
        <v>325</v>
      </c>
      <c r="C56">
        <v>0.75998639999999995</v>
      </c>
      <c r="D56">
        <v>0.91580700000000004</v>
      </c>
      <c r="E56">
        <v>0.86612060000000002</v>
      </c>
      <c r="J56" s="15">
        <v>325</v>
      </c>
      <c r="K56" s="2">
        <v>0.75998639999999995</v>
      </c>
      <c r="L56" s="3">
        <v>0.91580700000000004</v>
      </c>
      <c r="M56" s="4">
        <v>0.86612060000000002</v>
      </c>
      <c r="N56" s="85"/>
      <c r="P56">
        <v>0.86728205443133299</v>
      </c>
      <c r="Q56" s="4">
        <v>0.86612060000000002</v>
      </c>
      <c r="R56">
        <f t="shared" si="0"/>
        <v>-1.1614544313329755E-3</v>
      </c>
      <c r="S56">
        <f t="shared" si="1"/>
        <v>-3.8579999999999171E-4</v>
      </c>
    </row>
    <row r="57" spans="2:19" x14ac:dyDescent="0.3">
      <c r="B57">
        <v>326</v>
      </c>
      <c r="C57">
        <v>0.7588665</v>
      </c>
      <c r="D57">
        <v>0.9595418</v>
      </c>
      <c r="E57">
        <v>0.91505349999999996</v>
      </c>
      <c r="J57" s="15">
        <v>326</v>
      </c>
      <c r="K57" s="2">
        <v>0.7588665</v>
      </c>
      <c r="L57" s="3">
        <v>0.9595418</v>
      </c>
      <c r="M57" s="4">
        <v>0.91505349999999996</v>
      </c>
      <c r="N57" s="85"/>
      <c r="P57">
        <v>0.92802743019062095</v>
      </c>
      <c r="Q57" s="4">
        <v>0.91505349999999996</v>
      </c>
      <c r="R57">
        <f t="shared" si="0"/>
        <v>-1.2973930190620986E-2</v>
      </c>
      <c r="S57">
        <f t="shared" si="1"/>
        <v>4.8547099999999954E-2</v>
      </c>
    </row>
    <row r="58" spans="2:19" x14ac:dyDescent="0.3">
      <c r="B58">
        <v>390</v>
      </c>
      <c r="C58">
        <v>0.83144859999999998</v>
      </c>
      <c r="D58">
        <v>0.92615579999999997</v>
      </c>
      <c r="E58">
        <v>0.92223440000000001</v>
      </c>
      <c r="J58" s="15">
        <v>390</v>
      </c>
      <c r="K58" s="2">
        <v>0.83144859999999998</v>
      </c>
      <c r="L58" s="3">
        <v>0.92615579999999997</v>
      </c>
      <c r="M58" s="4">
        <v>0.92223440000000001</v>
      </c>
      <c r="N58" s="85"/>
      <c r="P58">
        <v>0.92735345361697197</v>
      </c>
      <c r="Q58" s="4">
        <v>0.92223440000000001</v>
      </c>
      <c r="R58">
        <f t="shared" si="0"/>
        <v>-5.119053616971958E-3</v>
      </c>
      <c r="S58">
        <f t="shared" si="1"/>
        <v>5.5728E-2</v>
      </c>
    </row>
    <row r="59" spans="2:19" x14ac:dyDescent="0.3">
      <c r="B59">
        <v>572</v>
      </c>
      <c r="C59">
        <v>0.62686589999999998</v>
      </c>
      <c r="D59">
        <v>0.88649670000000003</v>
      </c>
      <c r="E59">
        <v>0.75558380000000003</v>
      </c>
      <c r="J59" s="15">
        <v>572</v>
      </c>
      <c r="K59" s="2">
        <v>0.62686589999999998</v>
      </c>
      <c r="L59" s="3">
        <v>0.88649670000000003</v>
      </c>
      <c r="M59" s="4">
        <v>0.75558380000000003</v>
      </c>
      <c r="N59" s="85"/>
      <c r="P59">
        <v>0.79879974429663803</v>
      </c>
      <c r="Q59" s="4">
        <v>0.75558380000000003</v>
      </c>
      <c r="R59">
        <f t="shared" si="0"/>
        <v>-4.3215944296637998E-2</v>
      </c>
      <c r="S59">
        <f t="shared" si="1"/>
        <v>-0.11092259999999998</v>
      </c>
    </row>
    <row r="60" spans="2:19" x14ac:dyDescent="0.3">
      <c r="B60">
        <v>580</v>
      </c>
      <c r="C60">
        <v>0.5772796</v>
      </c>
      <c r="D60">
        <v>0.72191439999999996</v>
      </c>
      <c r="E60">
        <v>0.84381260000000002</v>
      </c>
      <c r="J60" s="15">
        <v>580</v>
      </c>
      <c r="K60" s="2">
        <v>0.5772796</v>
      </c>
      <c r="L60" s="3">
        <v>0.72191439999999996</v>
      </c>
      <c r="M60" s="4">
        <v>0.84381260000000002</v>
      </c>
      <c r="N60" s="85"/>
      <c r="P60">
        <v>0.82785920893316201</v>
      </c>
      <c r="Q60" s="4">
        <v>0.84381260000000002</v>
      </c>
      <c r="R60">
        <f t="shared" si="0"/>
        <v>1.5953391066838019E-2</v>
      </c>
      <c r="S60">
        <f t="shared" si="1"/>
        <v>-2.2693799999999986E-2</v>
      </c>
    </row>
    <row r="61" spans="2:19" x14ac:dyDescent="0.3">
      <c r="B61">
        <v>582</v>
      </c>
      <c r="C61">
        <v>0.76771789999999995</v>
      </c>
      <c r="D61">
        <v>0.88679870000000005</v>
      </c>
      <c r="E61">
        <v>0.84298899999999999</v>
      </c>
      <c r="J61" s="15">
        <v>582</v>
      </c>
      <c r="K61" s="2">
        <v>0.76771789999999995</v>
      </c>
      <c r="L61" s="3">
        <v>0.88679870000000005</v>
      </c>
      <c r="M61" s="4">
        <v>0.84298899999999999</v>
      </c>
      <c r="N61" s="85"/>
      <c r="P61">
        <v>0.85540101722200501</v>
      </c>
      <c r="Q61" s="4">
        <v>0.84298899999999999</v>
      </c>
      <c r="R61">
        <f t="shared" si="0"/>
        <v>-1.2412017222005023E-2</v>
      </c>
      <c r="S61">
        <f t="shared" si="1"/>
        <v>-2.3517400000000022E-2</v>
      </c>
    </row>
    <row r="62" spans="2:19" x14ac:dyDescent="0.3">
      <c r="B62">
        <v>584</v>
      </c>
      <c r="C62">
        <v>0.78204549999999995</v>
      </c>
      <c r="D62">
        <v>0.88824320000000001</v>
      </c>
      <c r="E62">
        <v>0.95335910000000001</v>
      </c>
      <c r="J62" s="15">
        <v>584</v>
      </c>
      <c r="K62" s="2">
        <v>0.78204549999999995</v>
      </c>
      <c r="L62" s="3">
        <v>0.88824320000000001</v>
      </c>
      <c r="M62" s="4">
        <v>0.95335910000000001</v>
      </c>
      <c r="N62" s="85"/>
      <c r="P62">
        <v>0.95263232100741901</v>
      </c>
      <c r="Q62" s="4">
        <v>0.95335910000000001</v>
      </c>
      <c r="R62">
        <f t="shared" si="0"/>
        <v>7.2677899258100087E-4</v>
      </c>
      <c r="S62">
        <f t="shared" si="1"/>
        <v>8.6852700000000005E-2</v>
      </c>
    </row>
    <row r="63" spans="2:19" x14ac:dyDescent="0.3">
      <c r="B63">
        <v>585</v>
      </c>
      <c r="C63">
        <v>0.7687406</v>
      </c>
      <c r="D63">
        <v>0.83050250000000003</v>
      </c>
      <c r="E63">
        <v>0.86469220000000002</v>
      </c>
      <c r="J63" s="15">
        <v>585</v>
      </c>
      <c r="K63" s="2">
        <v>0.7687406</v>
      </c>
      <c r="L63" s="3">
        <v>0.83050250000000003</v>
      </c>
      <c r="M63" s="4">
        <v>0.86469220000000002</v>
      </c>
      <c r="N63" s="85"/>
      <c r="P63">
        <v>0.86217247732360003</v>
      </c>
      <c r="Q63" s="4">
        <v>0.86469220000000002</v>
      </c>
      <c r="R63">
        <f t="shared" si="0"/>
        <v>2.5197226763999936E-3</v>
      </c>
      <c r="S63">
        <f t="shared" si="1"/>
        <v>-1.814199999999988E-3</v>
      </c>
    </row>
    <row r="64" spans="2:19" x14ac:dyDescent="0.3">
      <c r="B64">
        <v>839</v>
      </c>
      <c r="C64">
        <v>0.60366299999999995</v>
      </c>
      <c r="D64">
        <v>0.93135420000000002</v>
      </c>
      <c r="E64">
        <v>0.85319020000000001</v>
      </c>
      <c r="J64" s="15">
        <v>839</v>
      </c>
      <c r="K64" s="2">
        <v>0.60366299999999995</v>
      </c>
      <c r="L64" s="3">
        <v>0.93135420000000002</v>
      </c>
      <c r="M64" s="4">
        <v>0.85319020000000001</v>
      </c>
      <c r="N64" s="85"/>
      <c r="P64">
        <v>0.88434330759582502</v>
      </c>
      <c r="Q64" s="4">
        <v>0.85319020000000001</v>
      </c>
      <c r="R64">
        <f t="shared" si="0"/>
        <v>-3.1153107595825014E-2</v>
      </c>
      <c r="S64">
        <f t="shared" si="1"/>
        <v>-1.33162E-2</v>
      </c>
    </row>
    <row r="65" spans="2:19" x14ac:dyDescent="0.3">
      <c r="B65">
        <v>845</v>
      </c>
      <c r="C65">
        <v>0.76113039999999998</v>
      </c>
      <c r="D65">
        <v>0.93123650000000002</v>
      </c>
      <c r="E65">
        <v>0.9084354</v>
      </c>
      <c r="J65" s="15">
        <v>845</v>
      </c>
      <c r="K65" s="2">
        <v>0.76113039999999998</v>
      </c>
      <c r="L65" s="3">
        <v>0.93123650000000002</v>
      </c>
      <c r="M65" s="4">
        <v>0.9084354</v>
      </c>
      <c r="N65" s="85"/>
      <c r="P65">
        <v>0.90181953709684803</v>
      </c>
      <c r="Q65" s="4">
        <v>0.9084354</v>
      </c>
      <c r="R65">
        <f t="shared" si="0"/>
        <v>6.61586290315197E-3</v>
      </c>
      <c r="S65">
        <f t="shared" si="1"/>
        <v>4.1928999999999994E-2</v>
      </c>
    </row>
    <row r="66" spans="2:19" x14ac:dyDescent="0.3">
      <c r="B66">
        <v>854</v>
      </c>
      <c r="C66">
        <v>0.74398500000000001</v>
      </c>
      <c r="D66">
        <v>0.74798989999999999</v>
      </c>
      <c r="E66">
        <v>0.81576859999999995</v>
      </c>
      <c r="J66" s="15">
        <v>854</v>
      </c>
      <c r="K66" s="2">
        <v>0.74398500000000001</v>
      </c>
      <c r="L66" s="3">
        <v>0.74798989999999999</v>
      </c>
      <c r="M66" s="4">
        <v>0.81576859999999995</v>
      </c>
      <c r="N66" s="85"/>
      <c r="P66">
        <v>0.82314309599953495</v>
      </c>
      <c r="Q66" s="4">
        <v>0.81576859999999995</v>
      </c>
      <c r="R66">
        <f t="shared" si="0"/>
        <v>-7.3744959995349912E-3</v>
      </c>
      <c r="S66">
        <f t="shared" si="1"/>
        <v>-5.0737800000000055E-2</v>
      </c>
    </row>
    <row r="67" spans="2:19" ht="15" thickBot="1" x14ac:dyDescent="0.35">
      <c r="B67" t="s">
        <v>23</v>
      </c>
      <c r="C67">
        <f>AVERAGE(C53:C66)</f>
        <v>0.71594902857142861</v>
      </c>
      <c r="D67">
        <f>AVERAGE(D53:D66)</f>
        <v>0.88153249285714286</v>
      </c>
      <c r="E67">
        <f>AVERAGE(E53:E66)</f>
        <v>0.87317005714285723</v>
      </c>
      <c r="J67" s="6" t="s">
        <v>23</v>
      </c>
      <c r="K67" s="10">
        <f>AVERAGE(K53:K66)</f>
        <v>0.71594902857142861</v>
      </c>
      <c r="L67" s="11">
        <f>AVERAGE(L53:L66)</f>
        <v>0.88153249285714286</v>
      </c>
      <c r="M67" s="12">
        <f>AVERAGE(M53:M66)</f>
        <v>0.87317005714285723</v>
      </c>
      <c r="N67" s="86"/>
    </row>
  </sheetData>
  <mergeCells count="7">
    <mergeCell ref="J7:N7"/>
    <mergeCell ref="N10:N25"/>
    <mergeCell ref="K8:M8"/>
    <mergeCell ref="N31:N46"/>
    <mergeCell ref="N52:N67"/>
    <mergeCell ref="K29:M29"/>
    <mergeCell ref="K50:M50"/>
  </mergeCells>
  <conditionalFormatting sqref="C10:E24">
    <cfRule type="colorScale" priority="6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5">
    <cfRule type="colorScale" priority="6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9">
    <cfRule type="colorScale" priority="5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8">
    <cfRule type="colorScale" priority="5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1:E45">
    <cfRule type="colorScale" priority="4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1:H45">
    <cfRule type="colorScale" priority="4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2:E66">
    <cfRule type="colorScale" priority="4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5:E25">
    <cfRule type="colorScale" priority="3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6:E46">
    <cfRule type="colorScale" priority="3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7">
    <cfRule type="colorScale" priority="3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7">
    <cfRule type="colorScale" priority="3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67">
    <cfRule type="colorScale" priority="2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10:M24">
    <cfRule type="colorScale" priority="2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25:M25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1:M45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46:M4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31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52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52:M6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67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67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Q10:Q23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R10:R23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52:P6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Q52:Q6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F4E1430-24E5-489C-8825-015344CE2B3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C10:E24</xm:sqref>
        </x14:conditionalFormatting>
        <x14:conditionalFormatting xmlns:xm="http://schemas.microsoft.com/office/excel/2006/main">
          <x14:cfRule type="iconSet" priority="44" id="{016AEF5F-6F5B-4060-A38E-15FABAEEFE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C31:E45</xm:sqref>
        </x14:conditionalFormatting>
        <x14:conditionalFormatting xmlns:xm="http://schemas.microsoft.com/office/excel/2006/main">
          <x14:cfRule type="iconSet" priority="41" id="{28D80A59-7838-4A87-B82E-EE2FB4A42D4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C52:E66</xm:sqref>
        </x14:conditionalFormatting>
        <x14:conditionalFormatting xmlns:xm="http://schemas.microsoft.com/office/excel/2006/main">
          <x14:cfRule type="iconSet" priority="35" id="{46ADB915-FCCE-4D93-AC4F-B12C5A54488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C25:E25</xm:sqref>
        </x14:conditionalFormatting>
        <x14:conditionalFormatting xmlns:xm="http://schemas.microsoft.com/office/excel/2006/main">
          <x14:cfRule type="iconSet" priority="33" id="{BCFDB5E3-2D57-43CB-B5C8-83F7A2052C5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C46:E46</xm:sqref>
        </x14:conditionalFormatting>
        <x14:conditionalFormatting xmlns:xm="http://schemas.microsoft.com/office/excel/2006/main">
          <x14:cfRule type="iconSet" priority="31" id="{AD47C66F-CD27-4652-82B7-C11C956D82E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C67</xm:sqref>
        </x14:conditionalFormatting>
        <x14:conditionalFormatting xmlns:xm="http://schemas.microsoft.com/office/excel/2006/main">
          <x14:cfRule type="iconSet" priority="29" id="{62539D6E-E873-46A1-A1D8-A60FFEF7233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D67</xm:sqref>
        </x14:conditionalFormatting>
        <x14:conditionalFormatting xmlns:xm="http://schemas.microsoft.com/office/excel/2006/main">
          <x14:cfRule type="iconSet" priority="27" id="{A4A9DB9D-C842-420B-AA24-63A9D6C57FC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E67</xm:sqref>
        </x14:conditionalFormatting>
        <x14:conditionalFormatting xmlns:xm="http://schemas.microsoft.com/office/excel/2006/main">
          <x14:cfRule type="iconSet" priority="24" id="{539114D2-D91F-4C27-B110-9C2EFE5A5E5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K10:M24</xm:sqref>
        </x14:conditionalFormatting>
        <x14:conditionalFormatting xmlns:xm="http://schemas.microsoft.com/office/excel/2006/main">
          <x14:cfRule type="iconSet" priority="22" id="{F4AD7B95-6EE1-4138-BD76-BD5A7E90440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K25:M25</xm:sqref>
        </x14:conditionalFormatting>
        <x14:conditionalFormatting xmlns:xm="http://schemas.microsoft.com/office/excel/2006/main">
          <x14:cfRule type="iconSet" priority="20" id="{2E00A992-C1B9-4B62-A0C5-50328A60ED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K31:M45</xm:sqref>
        </x14:conditionalFormatting>
        <x14:conditionalFormatting xmlns:xm="http://schemas.microsoft.com/office/excel/2006/main">
          <x14:cfRule type="iconSet" priority="18" id="{1F4DE5F6-A5A3-48CE-BB90-687D5086074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K46:M46</xm:sqref>
        </x14:conditionalFormatting>
        <x14:conditionalFormatting xmlns:xm="http://schemas.microsoft.com/office/excel/2006/main">
          <x14:cfRule type="iconSet" priority="14" id="{18D490B1-5E50-4FDC-A43C-845F248EEC9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K52:M66</xm:sqref>
        </x14:conditionalFormatting>
        <x14:conditionalFormatting xmlns:xm="http://schemas.microsoft.com/office/excel/2006/main">
          <x14:cfRule type="iconSet" priority="12" id="{18B9B27E-FAD3-49B5-ACBE-919A86FA8B9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K67</xm:sqref>
        </x14:conditionalFormatting>
        <x14:conditionalFormatting xmlns:xm="http://schemas.microsoft.com/office/excel/2006/main">
          <x14:cfRule type="iconSet" priority="10" id="{39D715E2-A451-4056-B64D-5A1BABFE4A0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L67</xm:sqref>
        </x14:conditionalFormatting>
        <x14:conditionalFormatting xmlns:xm="http://schemas.microsoft.com/office/excel/2006/main">
          <x14:cfRule type="iconSet" priority="8" id="{71D6815A-2661-4AF0-A852-E9313066563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M67</xm:sqref>
        </x14:conditionalFormatting>
        <x14:conditionalFormatting xmlns:xm="http://schemas.microsoft.com/office/excel/2006/main">
          <x14:cfRule type="iconSet" priority="6" id="{92DABAF1-E8F6-4FAE-A660-91ECE79A4FF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Q10:Q23</xm:sqref>
        </x14:conditionalFormatting>
        <x14:conditionalFormatting xmlns:xm="http://schemas.microsoft.com/office/excel/2006/main">
          <x14:cfRule type="iconSet" priority="4" id="{0350725F-E424-42DC-B207-04414F79E3C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R10:R23</xm:sqref>
        </x14:conditionalFormatting>
        <x14:conditionalFormatting xmlns:xm="http://schemas.microsoft.com/office/excel/2006/main">
          <x14:cfRule type="iconSet" priority="1" id="{8C6A0217-9C78-4585-A6A2-37EF9D7FF06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Q52:Q66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Tiznado-Hernandez</vt:lpstr>
      <vt:lpstr>Reis et. 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2022-01-07T03:16:14Z</dcterms:created>
  <dcterms:modified xsi:type="dcterms:W3CDTF">2022-01-18T07:01:59Z</dcterms:modified>
</cp:coreProperties>
</file>