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gasouza\Desktop\"/>
    </mc:Choice>
  </mc:AlternateContent>
  <bookViews>
    <workbookView xWindow="0" yWindow="0" windowWidth="10710" windowHeight="11250"/>
  </bookViews>
  <sheets>
    <sheet name="Planilha1" sheetId="1" r:id="rId1"/>
    <sheet name="HISTÓRICO_VALORES" sheetId="4" r:id="rId2"/>
    <sheet name="Planilha2" sheetId="2" r:id="rId3"/>
  </sheets>
  <definedNames>
    <definedName name="_xlnm.Print_Area" localSheetId="1">HISTÓRICO_VALORES!$A$1:$H$50</definedName>
    <definedName name="_xlnm.Print_Area" localSheetId="0">Planilha1!$A$1:$H$61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39" i="4"/>
  <c r="G24" i="1" l="1"/>
  <c r="C17" i="1"/>
  <c r="C20" i="1" s="1"/>
  <c r="C34" i="1" s="1"/>
  <c r="C38" i="1"/>
  <c r="C39" i="1"/>
  <c r="C40" i="1"/>
  <c r="C41" i="1"/>
  <c r="C42" i="1"/>
  <c r="C37" i="1"/>
  <c r="G25" i="1" l="1"/>
  <c r="G20" i="1"/>
  <c r="G21" i="1"/>
  <c r="G26" i="1"/>
  <c r="F27" i="1"/>
  <c r="D38" i="1"/>
  <c r="D39" i="1"/>
  <c r="D37" i="1"/>
  <c r="D42" i="1"/>
  <c r="D41" i="1"/>
  <c r="D40" i="1"/>
  <c r="C28" i="1"/>
  <c r="C29" i="1"/>
  <c r="C31" i="1"/>
  <c r="C27" i="1"/>
  <c r="C23" i="1"/>
  <c r="C24" i="1" s="1"/>
  <c r="D31" i="1" l="1"/>
  <c r="O31" i="1" s="1"/>
  <c r="N31" i="1"/>
  <c r="D28" i="1"/>
  <c r="O28" i="1" s="1"/>
  <c r="N28" i="1"/>
  <c r="D27" i="1"/>
  <c r="O27" i="1" s="1"/>
  <c r="N27" i="1"/>
  <c r="D30" i="1"/>
  <c r="O30" i="1" s="1"/>
  <c r="N30" i="1"/>
  <c r="D29" i="1"/>
  <c r="O29" i="1" s="1"/>
  <c r="N29" i="1"/>
  <c r="G27" i="1"/>
  <c r="G22" i="1"/>
  <c r="D43" i="1"/>
</calcChain>
</file>

<file path=xl/sharedStrings.xml><?xml version="1.0" encoding="utf-8"?>
<sst xmlns="http://schemas.openxmlformats.org/spreadsheetml/2006/main" count="101" uniqueCount="93">
  <si>
    <t>Quantos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</si>
  <si>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</si>
  <si>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</si>
  <si>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</si>
  <si>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</si>
  <si>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</si>
  <si>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Investimento Anual</t>
  </si>
  <si>
    <t>Quantos em 2 Anos?</t>
  </si>
  <si>
    <t>Quantos em 5 Anos?</t>
  </si>
  <si>
    <t>Quantos em 10 Anos?</t>
  </si>
  <si>
    <t>Quantos em 20 Anos?</t>
  </si>
  <si>
    <t>Quantos em 30 Anos?</t>
  </si>
  <si>
    <t>Dividendo</t>
  </si>
  <si>
    <t>PERFIL</t>
  </si>
  <si>
    <t>VALOR A SER INVESTIDO POR MÊS</t>
  </si>
  <si>
    <t>TIPO DE FII</t>
  </si>
  <si>
    <t>Percentual Sugerido</t>
  </si>
  <si>
    <t>Valores</t>
  </si>
  <si>
    <t>TOTAL</t>
  </si>
  <si>
    <t>PAPEL</t>
  </si>
  <si>
    <t>TIJOLO</t>
  </si>
  <si>
    <t>HÍBRIDOS</t>
  </si>
  <si>
    <t>FOFs</t>
  </si>
  <si>
    <t>DESENVOLVIMENTO</t>
  </si>
  <si>
    <t>HOTELARIAS</t>
  </si>
  <si>
    <t>PAPEL-Agressivo</t>
  </si>
  <si>
    <t>TIJOLO-Agressivo</t>
  </si>
  <si>
    <t>HÍBRIDOS-Agressivo</t>
  </si>
  <si>
    <t>FOFs-Agressivo</t>
  </si>
  <si>
    <t>DESENVOLVIMENTO-Agressivo</t>
  </si>
  <si>
    <t>HOTELARIAS-Agressivo</t>
  </si>
  <si>
    <t>PAPEL-Moderado</t>
  </si>
  <si>
    <t>TIJOLO-Moderado</t>
  </si>
  <si>
    <t>HÍBRIDOS-Moderado</t>
  </si>
  <si>
    <t>FOFs-Moderado</t>
  </si>
  <si>
    <t>DESENVOLVIMENTO-Moderado</t>
  </si>
  <si>
    <t>HOTELARIAS-Moderado</t>
  </si>
  <si>
    <t>PAPEL-Conservador</t>
  </si>
  <si>
    <t>TIJOLO-Conservador</t>
  </si>
  <si>
    <t>HÍBRIDOS-Conservador</t>
  </si>
  <si>
    <t>FOFs-Conservador</t>
  </si>
  <si>
    <t>DESENVOLVIMENTO-Conservador</t>
  </si>
  <si>
    <t>HOTELARIAS-Conservador</t>
  </si>
  <si>
    <t>%</t>
  </si>
  <si>
    <t>HISTÓRICO</t>
  </si>
  <si>
    <t>INVESTIMENTO BRUTO</t>
  </si>
  <si>
    <t>Investimento bruto anual</t>
  </si>
  <si>
    <t>Liquido anual</t>
  </si>
  <si>
    <t>Rendimento anual</t>
  </si>
  <si>
    <t>Quantos Anos?</t>
  </si>
  <si>
    <t xml:space="preserve">Rendimento em </t>
  </si>
  <si>
    <t>Salario</t>
  </si>
  <si>
    <t>Percentual a investir</t>
  </si>
  <si>
    <t>Valor</t>
  </si>
  <si>
    <t>2 Anos</t>
  </si>
  <si>
    <t>5 Anos</t>
  </si>
  <si>
    <t>10 Anos</t>
  </si>
  <si>
    <t>30 Anos</t>
  </si>
  <si>
    <t>20 Anos</t>
  </si>
  <si>
    <t>grafico</t>
  </si>
  <si>
    <t>2 anos</t>
  </si>
  <si>
    <t>3 anos</t>
  </si>
  <si>
    <t>1 ano</t>
  </si>
  <si>
    <t>4 anos</t>
  </si>
  <si>
    <t>5 anos</t>
  </si>
  <si>
    <t>6 anos</t>
  </si>
  <si>
    <t>7 anos</t>
  </si>
  <si>
    <t>8 anos</t>
  </si>
  <si>
    <t>9 anos</t>
  </si>
  <si>
    <t>10 anos</t>
  </si>
  <si>
    <t>11 anos</t>
  </si>
  <si>
    <t>12 anos</t>
  </si>
  <si>
    <t>13 anos</t>
  </si>
  <si>
    <t>14 anos</t>
  </si>
  <si>
    <t>15 anos</t>
  </si>
  <si>
    <t>16 anos</t>
  </si>
  <si>
    <t>17 anos</t>
  </si>
  <si>
    <t>18 anos</t>
  </si>
  <si>
    <t>19 anos</t>
  </si>
  <si>
    <t>20 anos</t>
  </si>
  <si>
    <t>21 anos</t>
  </si>
  <si>
    <t>22 anos</t>
  </si>
  <si>
    <t>23 anos</t>
  </si>
  <si>
    <t>24 anos</t>
  </si>
  <si>
    <t>25 anos</t>
  </si>
  <si>
    <t>26 anos</t>
  </si>
  <si>
    <t>27 anos</t>
  </si>
  <si>
    <t>28 anos</t>
  </si>
  <si>
    <t>29 anos</t>
  </si>
  <si>
    <t>30 anos</t>
  </si>
  <si>
    <t>Valor em dezembro de cada ano</t>
  </si>
  <si>
    <t>Conservador</t>
  </si>
  <si>
    <t>Gabriel Aristides Soares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</si>
</sst>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&quot;R$&quot;\ #,##0.00"/>
    <numFmt numFmtId="166" formatCode="&quot;R$&quot;\ 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b/>
      <sz val="12"/>
      <color theme="1" tint="0.499984740745262"/>
      <name val="Arial"/>
      <family val="2"/>
    </font>
    <font>
      <sz val="11"/>
      <color rgb="FF9C6500"/>
      <name val="Calibri"/>
      <family val="2"/>
      <scheme val="minor"/>
    </font>
    <font>
      <sz val="12"/>
      <color theme="0" tint="-4.9989318521683403E-2"/>
      <name val="Arial Narrow"/>
      <family val="2"/>
    </font>
    <font>
      <sz val="11"/>
      <color rgb="FF9C6500"/>
      <name val="Arial Narrow"/>
      <family val="2"/>
    </font>
    <font>
      <b/>
      <sz val="12"/>
      <name val="Arial Narrow"/>
      <family val="2"/>
    </font>
    <font>
      <b/>
      <sz val="11"/>
      <color rgb="FF9C65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2" fillId="3" borderId="0" xfId="0" applyFont="1" applyFill="1"/>
    <xf numFmtId="165" fontId="2" fillId="3" borderId="4" xfId="1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6" fillId="3" borderId="0" xfId="0" applyFont="1" applyFill="1"/>
    <xf numFmtId="0" fontId="7" fillId="4" borderId="2" xfId="4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165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3" xfId="3" applyNumberFormat="1" applyFont="1" applyFill="1" applyBorder="1" applyAlignment="1">
      <alignment horizontal="left" vertical="center"/>
    </xf>
    <xf numFmtId="0" fontId="2" fillId="3" borderId="5" xfId="3" applyNumberFormat="1" applyFont="1" applyFill="1" applyBorder="1" applyAlignment="1">
      <alignment horizontal="left" vertical="center"/>
    </xf>
    <xf numFmtId="0" fontId="2" fillId="3" borderId="7" xfId="3" applyNumberFormat="1" applyFont="1" applyFill="1" applyBorder="1" applyAlignment="1">
      <alignment horizontal="left" vertical="center"/>
    </xf>
    <xf numFmtId="0" fontId="2" fillId="3" borderId="16" xfId="3" applyNumberFormat="1" applyFont="1" applyFill="1" applyBorder="1" applyAlignment="1">
      <alignment horizontal="left" vertical="center"/>
    </xf>
    <xf numFmtId="9" fontId="2" fillId="3" borderId="4" xfId="3" applyFont="1" applyFill="1" applyBorder="1" applyAlignment="1">
      <alignment horizontal="center" vertical="center"/>
    </xf>
    <xf numFmtId="9" fontId="2" fillId="3" borderId="6" xfId="3" applyFont="1" applyFill="1" applyBorder="1" applyAlignment="1">
      <alignment horizontal="center" vertical="center"/>
    </xf>
    <xf numFmtId="9" fontId="2" fillId="3" borderId="8" xfId="3" applyFont="1" applyFill="1" applyBorder="1" applyAlignment="1">
      <alignment horizontal="center" vertical="center"/>
    </xf>
    <xf numFmtId="9" fontId="2" fillId="3" borderId="17" xfId="3" applyFont="1" applyFill="1" applyBorder="1" applyAlignment="1">
      <alignment horizontal="center" vertical="center"/>
    </xf>
    <xf numFmtId="166" fontId="2" fillId="3" borderId="0" xfId="0" applyNumberFormat="1" applyFont="1" applyFill="1"/>
    <xf numFmtId="0" fontId="2" fillId="3" borderId="0" xfId="0" applyFont="1" applyFill="1" applyBorder="1" applyAlignment="1">
      <alignment horizontal="left" vertical="center"/>
    </xf>
    <xf numFmtId="0" fontId="2" fillId="8" borderId="3" xfId="0" applyFont="1" applyFill="1" applyBorder="1"/>
    <xf numFmtId="0" fontId="2" fillId="8" borderId="5" xfId="0" applyFont="1" applyFill="1" applyBorder="1"/>
    <xf numFmtId="0" fontId="2" fillId="8" borderId="7" xfId="0" applyFont="1" applyFill="1" applyBorder="1"/>
    <xf numFmtId="8" fontId="2" fillId="8" borderId="6" xfId="0" applyNumberFormat="1" applyFont="1" applyFill="1" applyBorder="1" applyAlignment="1">
      <alignment horizontal="center"/>
    </xf>
    <xf numFmtId="8" fontId="2" fillId="8" borderId="8" xfId="0" applyNumberFormat="1" applyFont="1" applyFill="1" applyBorder="1" applyAlignment="1">
      <alignment horizontal="center"/>
    </xf>
    <xf numFmtId="165" fontId="2" fillId="8" borderId="9" xfId="1" applyNumberFormat="1" applyFont="1" applyFill="1" applyBorder="1" applyAlignment="1">
      <alignment horizontal="center"/>
    </xf>
    <xf numFmtId="165" fontId="2" fillId="8" borderId="4" xfId="1" applyNumberFormat="1" applyFont="1" applyFill="1" applyBorder="1" applyAlignment="1">
      <alignment horizontal="center"/>
    </xf>
    <xf numFmtId="165" fontId="2" fillId="8" borderId="10" xfId="1" applyNumberFormat="1" applyFont="1" applyFill="1" applyBorder="1" applyAlignment="1">
      <alignment horizontal="center"/>
    </xf>
    <xf numFmtId="165" fontId="2" fillId="8" borderId="6" xfId="1" applyNumberFormat="1" applyFont="1" applyFill="1" applyBorder="1" applyAlignment="1">
      <alignment horizontal="center"/>
    </xf>
    <xf numFmtId="165" fontId="2" fillId="8" borderId="11" xfId="1" applyNumberFormat="1" applyFont="1" applyFill="1" applyBorder="1" applyAlignment="1">
      <alignment horizontal="center"/>
    </xf>
    <xf numFmtId="165" fontId="2" fillId="8" borderId="8" xfId="1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9" fontId="2" fillId="8" borderId="9" xfId="3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/>
    </xf>
    <xf numFmtId="9" fontId="2" fillId="8" borderId="10" xfId="3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/>
    </xf>
    <xf numFmtId="165" fontId="2" fillId="8" borderId="15" xfId="1" applyNumberFormat="1" applyFont="1" applyFill="1" applyBorder="1" applyAlignment="1">
      <alignment horizontal="center"/>
    </xf>
    <xf numFmtId="0" fontId="2" fillId="8" borderId="20" xfId="0" applyFont="1" applyFill="1" applyBorder="1" applyAlignment="1">
      <alignment horizontal="left" vertical="center"/>
    </xf>
    <xf numFmtId="165" fontId="2" fillId="8" borderId="21" xfId="0" applyNumberFormat="1" applyFont="1" applyFill="1" applyBorder="1" applyAlignment="1">
      <alignment horizontal="center" vertical="center"/>
    </xf>
    <xf numFmtId="165" fontId="2" fillId="8" borderId="23" xfId="0" applyNumberFormat="1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left" vertical="center"/>
    </xf>
    <xf numFmtId="165" fontId="2" fillId="8" borderId="25" xfId="0" applyNumberFormat="1" applyFont="1" applyFill="1" applyBorder="1" applyAlignment="1">
      <alignment horizontal="center" vertical="center"/>
    </xf>
    <xf numFmtId="1" fontId="2" fillId="8" borderId="22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2" fillId="8" borderId="28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2" fillId="8" borderId="18" xfId="0" applyFont="1" applyFill="1" applyBorder="1"/>
    <xf numFmtId="165" fontId="2" fillId="3" borderId="19" xfId="1" applyNumberFormat="1" applyFont="1" applyFill="1" applyBorder="1" applyAlignment="1">
      <alignment horizontal="center"/>
    </xf>
    <xf numFmtId="0" fontId="2" fillId="8" borderId="20" xfId="0" applyFont="1" applyFill="1" applyBorder="1"/>
    <xf numFmtId="10" fontId="2" fillId="3" borderId="21" xfId="0" applyNumberFormat="1" applyFont="1" applyFill="1" applyBorder="1" applyAlignment="1">
      <alignment horizontal="center"/>
    </xf>
    <xf numFmtId="0" fontId="2" fillId="8" borderId="22" xfId="0" applyFont="1" applyFill="1" applyBorder="1"/>
    <xf numFmtId="165" fontId="2" fillId="3" borderId="23" xfId="0" applyNumberFormat="1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43" fontId="2" fillId="3" borderId="0" xfId="2" applyFont="1" applyFill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165" fontId="2" fillId="3" borderId="14" xfId="1" applyNumberFormat="1" applyFont="1" applyFill="1" applyBorder="1" applyAlignment="1">
      <alignment horizontal="center" vertical="center"/>
    </xf>
    <xf numFmtId="0" fontId="9" fillId="4" borderId="12" xfId="4" applyFont="1" applyBorder="1" applyAlignment="1">
      <alignment horizontal="center" vertical="center"/>
    </xf>
    <xf numFmtId="0" fontId="9" fillId="4" borderId="1" xfId="4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65" fontId="2" fillId="9" borderId="4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0" xfId="0" applyFont="1" applyFill="1" applyAlignment="1"/>
  </cellXfs>
  <cellStyles count="5">
    <cellStyle name="Moeda" xfId="1" builtinId="4"/>
    <cellStyle name="Neutra" xfId="4" builtinId="28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bg1"/>
                </a:solidFill>
              </a:rPr>
              <a:t>Total Investido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6350" cap="flat" cmpd="sng" algn="ctr">
                <a:solidFill>
                  <a:schemeClr val="bg1"/>
                </a:solidFill>
                <a:prstDash val="solid"/>
                <a:miter lim="800000"/>
              </a:ln>
              <a:effectLst/>
            </c:spPr>
            <c:trendlineType val="exp"/>
            <c:dispRSqr val="0"/>
            <c:dispEq val="0"/>
          </c:trendline>
          <c:cat>
            <c:strRef>
              <c:f>Planilha1!$M$27:$M$31</c:f>
              <c:strCache>
                <c:ptCount val="5"/>
                <c:pt idx="0">
                  <c:v>2 Anos</c:v>
                </c:pt>
                <c:pt idx="1">
                  <c:v>5 Anos</c:v>
                </c:pt>
                <c:pt idx="2">
                  <c:v>10 Anos</c:v>
                </c:pt>
                <c:pt idx="3">
                  <c:v>20 Anos</c:v>
                </c:pt>
                <c:pt idx="4">
                  <c:v>30 Anos</c:v>
                </c:pt>
              </c:strCache>
            </c:strRef>
          </c:cat>
          <c:val>
            <c:numRef>
              <c:f>Planilha1!$N$27:$N$31</c:f>
              <c:numCache>
                <c:formatCode>"R$"\ #,##0.00</c:formatCode>
                <c:ptCount val="5"/>
                <c:pt idx="0">
                  <c:v>9801.9458271522781</c:v>
                </c:pt>
                <c:pt idx="1">
                  <c:v>30159.689039455552</c:v>
                </c:pt>
                <c:pt idx="2">
                  <c:v>87582.316510861987</c:v>
                </c:pt>
                <c:pt idx="3">
                  <c:v>405071.42403494904</c:v>
                </c:pt>
                <c:pt idx="4">
                  <c:v>1555981.0758016973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A-4055-8505-E86EEFC8D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63010832"/>
        <c:axId val="963007088"/>
      </c:barChart>
      <c:catAx>
        <c:axId val="963010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007088"/>
        <c:crosses val="autoZero"/>
        <c:auto val="1"/>
        <c:lblAlgn val="ctr"/>
        <c:lblOffset val="100"/>
        <c:noMultiLvlLbl val="0"/>
      </c:catAx>
      <c:valAx>
        <c:axId val="963007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9630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bg1"/>
                </a:solidFill>
              </a:rPr>
              <a:t>Dividendos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Planilha1!$M$27:$M$31</c:f>
              <c:strCache>
                <c:ptCount val="5"/>
                <c:pt idx="0">
                  <c:v>2 Anos</c:v>
                </c:pt>
                <c:pt idx="1">
                  <c:v>5 Anos</c:v>
                </c:pt>
                <c:pt idx="2">
                  <c:v>10 Anos</c:v>
                </c:pt>
                <c:pt idx="3">
                  <c:v>20 Anos</c:v>
                </c:pt>
                <c:pt idx="4">
                  <c:v>30 Anos</c:v>
                </c:pt>
              </c:strCache>
            </c:strRef>
          </c:cat>
          <c:val>
            <c:numRef>
              <c:f>Planilha1!$O$27:$O$31</c:f>
              <c:numCache>
                <c:formatCode>"R$"\ #,##0.00</c:formatCode>
                <c:ptCount val="5"/>
                <c:pt idx="0">
                  <c:v>98.01945827152278</c:v>
                </c:pt>
                <c:pt idx="1">
                  <c:v>301.59689039455554</c:v>
                </c:pt>
                <c:pt idx="2">
                  <c:v>875.82316510861983</c:v>
                </c:pt>
                <c:pt idx="3">
                  <c:v>4050.7142403494904</c:v>
                </c:pt>
                <c:pt idx="4">
                  <c:v>15559.810758016974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0-45BA-A780-DF107E8255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73556736"/>
        <c:axId val="973548000"/>
      </c:barChart>
      <c:catAx>
        <c:axId val="97355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3548000"/>
        <c:crosses val="autoZero"/>
        <c:auto val="1"/>
        <c:lblAlgn val="ctr"/>
        <c:lblOffset val="100"/>
        <c:noMultiLvlLbl val="0"/>
      </c:catAx>
      <c:valAx>
        <c:axId val="9735480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97355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Valor Acumulado</a:t>
            </a:r>
            <a:r>
              <a:rPr lang="pt-BR" baseline="0"/>
              <a:t> ao longo dos anos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HISTÓRICO_VALORES!$B$9:$B$14</c:f>
              <c:strCache>
                <c:ptCount val="6"/>
                <c:pt idx="0">
                  <c:v>1 ano</c:v>
                </c:pt>
                <c:pt idx="1">
                  <c:v>2 anos</c:v>
                </c:pt>
                <c:pt idx="2">
                  <c:v>3 anos</c:v>
                </c:pt>
                <c:pt idx="3">
                  <c:v>4 anos</c:v>
                </c:pt>
                <c:pt idx="4">
                  <c:v>5 anos</c:v>
                </c:pt>
                <c:pt idx="5">
                  <c:v>6 anos</c:v>
                </c:pt>
              </c:strCache>
            </c:strRef>
          </c:cat>
          <c:val>
            <c:numRef>
              <c:f>HISTÓRICO_VALORES!$C$9:$C$14</c:f>
              <c:numCache>
                <c:formatCode>"R$"\ #,##0.00</c:formatCode>
                <c:ptCount val="6"/>
                <c:pt idx="0">
                  <c:v>4584.42</c:v>
                </c:pt>
                <c:pt idx="1">
                  <c:v>9801.9500000000007</c:v>
                </c:pt>
                <c:pt idx="2">
                  <c:v>15735.3</c:v>
                </c:pt>
                <c:pt idx="3">
                  <c:v>19000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F-4B56-93E0-0AF1107636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55914160"/>
        <c:axId val="855914576"/>
      </c:barChart>
      <c:catAx>
        <c:axId val="85591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914576"/>
        <c:crosses val="autoZero"/>
        <c:auto val="1"/>
        <c:lblAlgn val="ctr"/>
        <c:lblOffset val="100"/>
        <c:noMultiLvlLbl val="0"/>
      </c:catAx>
      <c:valAx>
        <c:axId val="855914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8559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133349</xdr:colOff>
      <xdr:row>0</xdr:row>
      <xdr:rowOff>76199</xdr:rowOff>
    </xdr:from>
    <xdr:to>
      <xdr:col>11</xdr:col>
      <xdr:colOff>331305</xdr:colOff>
      <xdr:row>12</xdr:row>
      <xdr:rowOff>52503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33349" y="76199"/>
          <a:ext cx="10269608" cy="2287152"/>
        </a:xfrm>
        <a:prstGeom prst="rect">
          <a:avLst/>
        </a:prstGeom>
      </xdr:spPr>
    </xdr:pic>
    <xdr:clientData/>
  </xdr:twoCellAnchor>
  <xdr:twoCellAnchor>
    <xdr:from>
      <xdr:col>0</xdr:col>
      <xdr:colOff>289891</xdr:colOff>
      <xdr:row>43</xdr:row>
      <xdr:rowOff>89452</xdr:rowOff>
    </xdr:from>
    <xdr:to>
      <xdr:col>3</xdr:col>
      <xdr:colOff>596348</xdr:colOff>
      <xdr:row>57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57978</xdr:colOff>
      <xdr:row>43</xdr:row>
      <xdr:rowOff>89452</xdr:rowOff>
    </xdr:from>
    <xdr:to>
      <xdr:col>10</xdr:col>
      <xdr:colOff>331304</xdr:colOff>
      <xdr:row>57</xdr:row>
      <xdr:rowOff>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1954695</xdr:colOff>
      <xdr:row>57</xdr:row>
      <xdr:rowOff>99392</xdr:rowOff>
    </xdr:from>
    <xdr:to>
      <xdr:col>6</xdr:col>
      <xdr:colOff>132521</xdr:colOff>
      <xdr:row>71</xdr:row>
      <xdr:rowOff>59635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133349</xdr:colOff>
      <xdr:row>0</xdr:row>
      <xdr:rowOff>76199</xdr:rowOff>
    </xdr:from>
    <xdr:to>
      <xdr:col>3</xdr:col>
      <xdr:colOff>198783</xdr:colOff>
      <xdr:row>5</xdr:row>
      <xdr:rowOff>188877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33349" y="76199"/>
          <a:ext cx="4968738" cy="1106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72"/>
  <sheetViews>
    <sheetView showGridLines="0" tabSelected="1" zoomScale="115" zoomScaleNormal="115" zoomScaleSheetLayoutView="115" workbookViewId="0">
      <selection activeCell="G14" sqref="G14"/>
    </sheetView>
  </sheetViews>
  <sheetFormatPr defaultColWidth="9.140625" defaultRowHeight="15.75" x14ac:dyDescent="0.25"/>
  <cols>
    <col min="1" max="1" width="4.42578125" style="1" customWidth="1"/>
    <col min="2" max="2" width="34" style="1" bestFit="1" customWidth="1"/>
    <col min="3" max="3" width="25.42578125" style="1" customWidth="1"/>
    <col min="4" max="4" width="13.42578125" style="1" customWidth="1"/>
    <col min="5" max="5" width="0.85546875" style="1" customWidth="1"/>
    <col min="6" max="6" width="22.140625" style="1" bestFit="1" customWidth="1"/>
    <col min="7" max="7" width="18.42578125" style="1" customWidth="1"/>
    <col min="8" max="8" width="4.7109375" style="1" customWidth="1"/>
    <col min="9" max="12" width="9.140625" style="1" customWidth="1"/>
    <col min="13" max="13" width="20.140625" style="1" bestFit="1" customWidth="1"/>
    <col min="14" max="14" width="14.7109375" style="1" bestFit="1" customWidth="1"/>
    <col min="15" max="15" width="12" style="1" bestFit="1" customWidth="1"/>
    <col min="16" max="16384" width="9.140625" style="1"/>
  </cols>
  <sheetData>
    <row r="1" spans="1:1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3.5" customHeight="1" x14ac:dyDescent="0.25">
      <c r="A10" s="2"/>
      <c r="B10" s="2"/>
      <c r="C10" s="2"/>
      <c r="D10" s="2"/>
      <c r="E10" s="2"/>
      <c r="F10" s="49"/>
      <c r="G10" s="2"/>
      <c r="H10" s="2"/>
      <c r="I10" s="2"/>
      <c r="J10" s="2"/>
      <c r="K10" s="2"/>
      <c r="L10" s="2"/>
    </row>
    <row r="11" spans="1:12" ht="13.5" customHeight="1" x14ac:dyDescent="0.25">
      <c r="A11" s="2"/>
      <c r="B11" s="2"/>
      <c r="C11" s="2"/>
      <c r="D11" s="2"/>
      <c r="E11" s="2"/>
      <c r="F11" s="49"/>
      <c r="G11" s="2"/>
      <c r="H11" s="2"/>
      <c r="I11" s="2"/>
      <c r="J11" s="2"/>
      <c r="K11" s="2"/>
      <c r="L11" s="2"/>
    </row>
    <row r="12" spans="1:12" ht="13.5" customHeight="1" x14ac:dyDescent="0.25">
      <c r="A12" s="2"/>
      <c r="B12" s="2"/>
      <c r="C12" s="2"/>
      <c r="D12" s="2"/>
      <c r="E12" s="2"/>
      <c r="F12" s="49"/>
      <c r="G12" s="2"/>
      <c r="H12" s="2"/>
      <c r="I12" s="2"/>
      <c r="J12" s="2"/>
      <c r="K12" s="2"/>
      <c r="L12" s="2"/>
    </row>
    <row r="13" spans="1:12" ht="13.5" customHeight="1" thickBot="1" x14ac:dyDescent="0.3">
      <c r="A13" s="2"/>
      <c r="B13" s="2"/>
      <c r="C13" s="2"/>
      <c r="D13" s="2"/>
      <c r="E13" s="2"/>
      <c r="F13" s="49"/>
      <c r="G13" s="2" t="s">
        <v>92</v>
      </c>
      <c r="H13" s="2"/>
      <c r="I13" s="2"/>
      <c r="J13" s="2"/>
      <c r="K13" s="2"/>
      <c r="L13" s="2"/>
    </row>
    <row r="14" spans="1:12" ht="20.100000000000001" customHeight="1" thickBot="1" x14ac:dyDescent="0.3">
      <c r="A14" s="2"/>
      <c r="B14" s="77" t="s">
        <v>5</v>
      </c>
      <c r="C14" s="78"/>
      <c r="D14" s="2"/>
      <c r="E14" s="2"/>
      <c r="F14" s="49"/>
      <c r="G14" s="2"/>
      <c r="H14" s="2"/>
      <c r="I14" s="2"/>
      <c r="J14" s="2"/>
      <c r="K14" s="2"/>
      <c r="L14" s="2"/>
    </row>
    <row r="15" spans="1:12" ht="18" customHeight="1" x14ac:dyDescent="0.25">
      <c r="A15" s="2"/>
      <c r="B15" s="52" t="s">
        <v>51</v>
      </c>
      <c r="C15" s="53">
        <v>3600</v>
      </c>
      <c r="D15" s="2"/>
      <c r="E15" s="2"/>
      <c r="F15" s="49"/>
      <c r="G15" s="2"/>
      <c r="H15" s="2"/>
      <c r="I15" s="2"/>
      <c r="J15" s="2"/>
      <c r="K15" s="2"/>
      <c r="L15" s="2"/>
    </row>
    <row r="16" spans="1:12" ht="18" customHeight="1" x14ac:dyDescent="0.25">
      <c r="A16" s="2"/>
      <c r="B16" s="54" t="s">
        <v>52</v>
      </c>
      <c r="C16" s="55">
        <v>0.1</v>
      </c>
      <c r="D16" s="2"/>
      <c r="E16" s="2"/>
      <c r="F16" s="60"/>
      <c r="G16" s="2"/>
      <c r="H16" s="2"/>
      <c r="I16" s="2"/>
      <c r="J16" s="2"/>
      <c r="K16" s="2"/>
      <c r="L16" s="2"/>
    </row>
    <row r="17" spans="1:15" ht="18" customHeight="1" thickBot="1" x14ac:dyDescent="0.3">
      <c r="A17" s="2"/>
      <c r="B17" s="56" t="s">
        <v>53</v>
      </c>
      <c r="C17" s="57">
        <f>$C$15*$C$16</f>
        <v>360</v>
      </c>
      <c r="D17" s="2"/>
      <c r="E17" s="2"/>
      <c r="F17" s="49"/>
      <c r="G17" s="2"/>
      <c r="H17" s="2"/>
      <c r="I17" s="2"/>
      <c r="J17" s="2"/>
      <c r="K17" s="2"/>
      <c r="L17" s="2"/>
    </row>
    <row r="18" spans="1:15" ht="13.5" customHeight="1" thickBot="1" x14ac:dyDescent="0.3">
      <c r="A18" s="2"/>
      <c r="B18" s="2"/>
      <c r="C18" s="2"/>
      <c r="D18" s="2"/>
      <c r="E18" s="2"/>
      <c r="F18" s="49"/>
      <c r="G18" s="2"/>
      <c r="H18" s="2"/>
      <c r="I18" s="2"/>
      <c r="J18" s="2"/>
      <c r="K18" s="2"/>
      <c r="L18" s="2"/>
    </row>
    <row r="19" spans="1:15" ht="18" customHeight="1" thickBot="1" x14ac:dyDescent="0.3">
      <c r="A19" s="2"/>
      <c r="B19" s="73" t="s">
        <v>5</v>
      </c>
      <c r="C19" s="79"/>
      <c r="D19" s="2"/>
      <c r="E19" s="24"/>
      <c r="F19" s="75" t="s">
        <v>45</v>
      </c>
      <c r="G19" s="76"/>
      <c r="H19" s="2"/>
      <c r="I19" s="2"/>
      <c r="J19" s="2"/>
      <c r="K19" s="2"/>
      <c r="L19" s="2"/>
    </row>
    <row r="20" spans="1:15" ht="18" customHeight="1" thickBot="1" x14ac:dyDescent="0.3">
      <c r="A20" s="2"/>
      <c r="B20" s="25" t="s">
        <v>0</v>
      </c>
      <c r="C20" s="3">
        <f>C17</f>
        <v>360</v>
      </c>
      <c r="D20" s="2"/>
      <c r="E20" s="24"/>
      <c r="F20" s="46" t="s">
        <v>46</v>
      </c>
      <c r="G20" s="47">
        <f>$C$20*12</f>
        <v>4320</v>
      </c>
      <c r="H20" s="2"/>
      <c r="I20" s="2"/>
      <c r="J20" s="2"/>
      <c r="K20" s="2"/>
      <c r="L20" s="2"/>
    </row>
    <row r="21" spans="1:15" ht="18" customHeight="1" thickBot="1" x14ac:dyDescent="0.3">
      <c r="A21" s="2"/>
      <c r="B21" s="26" t="s">
        <v>1</v>
      </c>
      <c r="C21" s="4">
        <v>30</v>
      </c>
      <c r="D21" s="7"/>
      <c r="E21" s="24"/>
      <c r="F21" s="43" t="s">
        <v>47</v>
      </c>
      <c r="G21" s="44">
        <f>FV($C$22,12,-$C$20)</f>
        <v>4585.8189602003613</v>
      </c>
      <c r="H21" s="8" t="s">
        <v>50</v>
      </c>
      <c r="I21" s="2"/>
      <c r="J21" s="2"/>
      <c r="K21" s="2"/>
      <c r="L21" s="2"/>
    </row>
    <row r="22" spans="1:15" ht="16.5" thickBot="1" x14ac:dyDescent="0.3">
      <c r="A22" s="2"/>
      <c r="B22" s="26" t="s">
        <v>2</v>
      </c>
      <c r="C22" s="5">
        <v>1.0789999999999999E-2</v>
      </c>
      <c r="D22" s="2"/>
      <c r="E22" s="24"/>
      <c r="F22" s="43" t="s">
        <v>48</v>
      </c>
      <c r="G22" s="44">
        <f>$G$21-$G$20</f>
        <v>265.81896020036129</v>
      </c>
      <c r="H22" s="2"/>
      <c r="I22" s="2"/>
      <c r="J22" s="2"/>
      <c r="K22" s="2"/>
      <c r="L22" s="2"/>
    </row>
    <row r="23" spans="1:15" ht="16.5" thickBot="1" x14ac:dyDescent="0.3">
      <c r="A23" s="2"/>
      <c r="B23" s="26" t="s">
        <v>3</v>
      </c>
      <c r="C23" s="28">
        <f>FV(C22,C21*12,-C20)</f>
        <v>1555981.0758016973</v>
      </c>
      <c r="D23" s="2"/>
      <c r="E23" s="24"/>
      <c r="F23" s="50"/>
      <c r="G23" s="51"/>
      <c r="H23" s="2"/>
      <c r="I23" s="2"/>
      <c r="J23" s="2"/>
      <c r="K23" s="2"/>
      <c r="L23" s="2"/>
    </row>
    <row r="24" spans="1:15" ht="16.5" thickBot="1" x14ac:dyDescent="0.3">
      <c r="A24" s="2"/>
      <c r="B24" s="27" t="s">
        <v>4</v>
      </c>
      <c r="C24" s="29">
        <f>C23*C22%</f>
        <v>167.89035807900314</v>
      </c>
      <c r="D24" s="2"/>
      <c r="E24" s="24"/>
      <c r="F24" s="58" t="s">
        <v>49</v>
      </c>
      <c r="G24" s="59">
        <f>C21</f>
        <v>30</v>
      </c>
      <c r="H24" s="2"/>
      <c r="I24" s="2"/>
      <c r="J24" s="2"/>
      <c r="K24" s="2"/>
      <c r="L24" s="2"/>
    </row>
    <row r="25" spans="1:15" ht="16.5" thickBot="1" x14ac:dyDescent="0.3">
      <c r="A25" s="2"/>
      <c r="B25" s="2"/>
      <c r="C25" s="2"/>
      <c r="D25" s="2"/>
      <c r="E25" s="24"/>
      <c r="F25" s="46" t="s">
        <v>46</v>
      </c>
      <c r="G25" s="47">
        <f>$C$20*(12*$G$24)</f>
        <v>129600</v>
      </c>
      <c r="H25" s="2"/>
      <c r="I25" s="2"/>
      <c r="J25" s="2"/>
      <c r="K25" s="2"/>
      <c r="L25" s="2"/>
      <c r="M25" s="1" t="s">
        <v>59</v>
      </c>
    </row>
    <row r="26" spans="1:15" ht="20.100000000000001" customHeight="1" thickBot="1" x14ac:dyDescent="0.3">
      <c r="A26" s="2"/>
      <c r="B26" s="73" t="s">
        <v>6</v>
      </c>
      <c r="C26" s="74"/>
      <c r="D26" s="6" t="s">
        <v>12</v>
      </c>
      <c r="E26" s="2"/>
      <c r="F26" s="43" t="s">
        <v>47</v>
      </c>
      <c r="G26" s="44">
        <f>FV($C$22,(12*$G$24),-$C$20)</f>
        <v>1555981.0758016973</v>
      </c>
      <c r="H26" s="2"/>
      <c r="I26" s="2"/>
      <c r="J26" s="2"/>
      <c r="K26" s="2"/>
      <c r="L26" s="2"/>
      <c r="M26" s="73" t="s">
        <v>6</v>
      </c>
      <c r="N26" s="74"/>
      <c r="O26" s="61" t="s">
        <v>12</v>
      </c>
    </row>
    <row r="27" spans="1:15" ht="18" customHeight="1" thickBot="1" x14ac:dyDescent="0.3">
      <c r="A27" s="8">
        <v>2</v>
      </c>
      <c r="B27" s="25" t="s">
        <v>7</v>
      </c>
      <c r="C27" s="30">
        <f>FV($C$22,A27*12,-$C$20)</f>
        <v>9801.9458271522781</v>
      </c>
      <c r="D27" s="31">
        <f>C27*1%</f>
        <v>98.01945827152278</v>
      </c>
      <c r="E27" s="2"/>
      <c r="F27" s="48" t="str">
        <f>H21&amp;+G24&amp;+" anos"</f>
        <v>Rendimento em 30 anos</v>
      </c>
      <c r="G27" s="45">
        <f>$G$26-$G$25</f>
        <v>1426381.0758016973</v>
      </c>
      <c r="H27" s="2"/>
      <c r="I27" s="2"/>
      <c r="J27" s="2"/>
      <c r="K27" s="2"/>
      <c r="L27" s="2"/>
      <c r="M27" s="25" t="s">
        <v>54</v>
      </c>
      <c r="N27" s="30">
        <f>C27</f>
        <v>9801.9458271522781</v>
      </c>
      <c r="O27" s="31">
        <f>D27</f>
        <v>98.01945827152278</v>
      </c>
    </row>
    <row r="28" spans="1:15" ht="18" customHeight="1" thickBot="1" x14ac:dyDescent="0.3">
      <c r="A28" s="8">
        <v>5</v>
      </c>
      <c r="B28" s="26" t="s">
        <v>8</v>
      </c>
      <c r="C28" s="32">
        <f>FV($C$22,A28*12,-$C$20)</f>
        <v>30159.689039455552</v>
      </c>
      <c r="D28" s="33">
        <f t="shared" ref="D28:D31" si="0">C28*1%</f>
        <v>301.59689039455554</v>
      </c>
      <c r="E28" s="2"/>
      <c r="F28" s="2"/>
      <c r="G28" s="23"/>
      <c r="H28" s="2"/>
      <c r="I28" s="2"/>
      <c r="J28" s="2"/>
      <c r="K28" s="2"/>
      <c r="L28" s="2"/>
      <c r="M28" s="26" t="s">
        <v>55</v>
      </c>
      <c r="N28" s="32">
        <f t="shared" ref="N28:O31" si="1">C28</f>
        <v>30159.689039455552</v>
      </c>
      <c r="O28" s="33">
        <f t="shared" si="1"/>
        <v>301.59689039455554</v>
      </c>
    </row>
    <row r="29" spans="1:15" ht="18" customHeight="1" thickBot="1" x14ac:dyDescent="0.3">
      <c r="A29" s="8">
        <v>10</v>
      </c>
      <c r="B29" s="26" t="s">
        <v>9</v>
      </c>
      <c r="C29" s="32">
        <f>FV($C$22,A29*12,-$C$20)</f>
        <v>87582.316510861987</v>
      </c>
      <c r="D29" s="33">
        <f t="shared" si="0"/>
        <v>875.82316510861983</v>
      </c>
      <c r="E29" s="2"/>
      <c r="F29" s="2"/>
      <c r="G29" s="23"/>
      <c r="H29" s="2"/>
      <c r="I29" s="2"/>
      <c r="J29" s="2"/>
      <c r="K29" s="2"/>
      <c r="L29" s="2"/>
      <c r="M29" s="26" t="s">
        <v>56</v>
      </c>
      <c r="N29" s="32">
        <f t="shared" si="1"/>
        <v>87582.316510861987</v>
      </c>
      <c r="O29" s="33">
        <f t="shared" si="1"/>
        <v>875.82316510861983</v>
      </c>
    </row>
    <row r="30" spans="1:15" ht="18" customHeight="1" thickBot="1" x14ac:dyDescent="0.3">
      <c r="A30" s="8">
        <v>20</v>
      </c>
      <c r="B30" s="26" t="s">
        <v>10</v>
      </c>
      <c r="C30" s="32">
        <f>FV($C$22,A30*12,-$C$20)</f>
        <v>405071.42403494904</v>
      </c>
      <c r="D30" s="33">
        <f t="shared" si="0"/>
        <v>4050.7142403494904</v>
      </c>
      <c r="E30" s="2"/>
      <c r="F30" s="2"/>
      <c r="G30" s="23"/>
      <c r="H30" s="2"/>
      <c r="I30" s="2"/>
      <c r="J30" s="2"/>
      <c r="K30" s="2"/>
      <c r="L30" s="2"/>
      <c r="M30" s="26" t="s">
        <v>58</v>
      </c>
      <c r="N30" s="32">
        <f t="shared" si="1"/>
        <v>405071.42403494904</v>
      </c>
      <c r="O30" s="33">
        <f t="shared" si="1"/>
        <v>4050.7142403494904</v>
      </c>
    </row>
    <row r="31" spans="1:15" ht="18" customHeight="1" thickBot="1" x14ac:dyDescent="0.3">
      <c r="A31" s="8">
        <v>30</v>
      </c>
      <c r="B31" s="27" t="s">
        <v>11</v>
      </c>
      <c r="C31" s="34">
        <f>FV($C$22,A31*12,-$C$20)</f>
        <v>1555981.0758016973</v>
      </c>
      <c r="D31" s="35">
        <f t="shared" si="0"/>
        <v>15559.810758016974</v>
      </c>
      <c r="E31" s="2"/>
      <c r="F31" s="2"/>
      <c r="G31" s="2"/>
      <c r="H31" s="2"/>
      <c r="I31" s="2"/>
      <c r="J31" s="2"/>
      <c r="K31" s="2"/>
      <c r="L31" s="2"/>
      <c r="M31" s="27" t="s">
        <v>57</v>
      </c>
      <c r="N31" s="34">
        <f t="shared" si="1"/>
        <v>1555981.0758016973</v>
      </c>
      <c r="O31" s="35">
        <f t="shared" si="1"/>
        <v>15559.810758016974</v>
      </c>
    </row>
    <row r="32" spans="1:15" ht="16.5" thickBot="1" x14ac:dyDescent="0.3">
      <c r="A32" s="2"/>
      <c r="B32" s="2"/>
      <c r="C32" s="2"/>
      <c r="D32" s="2"/>
      <c r="E32" s="2"/>
      <c r="F32" s="80"/>
      <c r="G32" s="80"/>
      <c r="H32" s="80"/>
      <c r="I32" s="80"/>
      <c r="J32" s="2"/>
      <c r="K32" s="2"/>
      <c r="L32" s="2"/>
    </row>
    <row r="33" spans="1:12" ht="20.100000000000001" customHeight="1" thickBot="1" x14ac:dyDescent="0.3">
      <c r="A33" s="2"/>
      <c r="B33" s="65" t="s">
        <v>13</v>
      </c>
      <c r="C33" s="64" t="s">
        <v>91</v>
      </c>
      <c r="D33" s="9"/>
      <c r="E33" s="2"/>
      <c r="F33" s="80"/>
      <c r="G33" s="80"/>
      <c r="H33" s="80"/>
      <c r="I33" s="80"/>
      <c r="J33" s="2"/>
      <c r="K33" s="2"/>
      <c r="L33" s="2"/>
    </row>
    <row r="34" spans="1:12" ht="23.1" customHeight="1" thickBot="1" x14ac:dyDescent="0.3">
      <c r="A34" s="2"/>
      <c r="B34" s="62" t="s">
        <v>14</v>
      </c>
      <c r="C34" s="63">
        <f>$C$20</f>
        <v>360</v>
      </c>
      <c r="D34" s="42"/>
      <c r="E34" s="2"/>
      <c r="F34" s="80"/>
      <c r="G34" s="80"/>
      <c r="H34" s="80"/>
      <c r="I34" s="80"/>
      <c r="J34" s="2"/>
      <c r="K34" s="2"/>
      <c r="L34" s="2"/>
    </row>
    <row r="35" spans="1:12" ht="20.100000000000001" customHeight="1" thickBot="1" x14ac:dyDescent="0.3">
      <c r="A35" s="2"/>
      <c r="B35" s="2"/>
      <c r="C35" s="2"/>
      <c r="D35" s="2"/>
      <c r="E35" s="2"/>
      <c r="F35" s="80"/>
      <c r="G35" s="80"/>
      <c r="H35" s="80"/>
      <c r="I35" s="80"/>
      <c r="J35" s="2"/>
      <c r="K35" s="2"/>
      <c r="L35" s="2"/>
    </row>
    <row r="36" spans="1:12" ht="20.100000000000001" customHeight="1" thickBot="1" x14ac:dyDescent="0.3">
      <c r="A36" s="2"/>
      <c r="B36" s="10" t="s">
        <v>15</v>
      </c>
      <c r="C36" s="11" t="s">
        <v>16</v>
      </c>
      <c r="D36" s="13" t="s">
        <v>17</v>
      </c>
      <c r="E36" s="2"/>
      <c r="F36" s="2"/>
      <c r="G36" s="2"/>
      <c r="H36" s="2"/>
      <c r="I36" s="2"/>
      <c r="J36" s="2"/>
      <c r="K36" s="2"/>
      <c r="L36" s="2"/>
    </row>
    <row r="37" spans="1:12" ht="20.100000000000001" customHeight="1" thickBot="1" x14ac:dyDescent="0.3">
      <c r="A37" s="2"/>
      <c r="B37" s="36" t="s">
        <v>19</v>
      </c>
      <c r="C37" s="37">
        <f>VLOOKUP(B37&amp;"-"&amp;$C$33,Planilha2!$A$4:$B$21,2,0)</f>
        <v>0.2</v>
      </c>
      <c r="D37" s="31">
        <f t="shared" ref="D37:D42" si="2">C37*$C$34</f>
        <v>72</v>
      </c>
      <c r="E37" s="2"/>
      <c r="F37" s="2"/>
      <c r="G37" s="2"/>
      <c r="H37" s="2"/>
      <c r="I37" s="2"/>
      <c r="J37" s="2"/>
      <c r="K37" s="2"/>
      <c r="L37" s="2"/>
    </row>
    <row r="38" spans="1:12" ht="18" customHeight="1" thickBot="1" x14ac:dyDescent="0.3">
      <c r="A38" s="2"/>
      <c r="B38" s="38" t="s">
        <v>20</v>
      </c>
      <c r="C38" s="39">
        <f>VLOOKUP(B38&amp;"-"&amp;$C$33,Planilha2!$A$4:$B$21,2,0)</f>
        <v>0.6</v>
      </c>
      <c r="D38" s="33">
        <f t="shared" si="2"/>
        <v>216</v>
      </c>
      <c r="E38" s="2"/>
      <c r="F38" s="2"/>
      <c r="G38" s="2"/>
      <c r="H38" s="2"/>
      <c r="I38" s="2"/>
      <c r="J38" s="2"/>
      <c r="K38" s="2"/>
      <c r="L38" s="2"/>
    </row>
    <row r="39" spans="1:12" ht="18" customHeight="1" thickBot="1" x14ac:dyDescent="0.3">
      <c r="A39" s="2"/>
      <c r="B39" s="38" t="s">
        <v>21</v>
      </c>
      <c r="C39" s="39">
        <f>VLOOKUP(B39&amp;"-"&amp;$C$33,Planilha2!$A$4:$B$21,2,0)</f>
        <v>0.1</v>
      </c>
      <c r="D39" s="33">
        <f t="shared" si="2"/>
        <v>36</v>
      </c>
      <c r="E39" s="2"/>
      <c r="F39" s="2"/>
      <c r="G39" s="2"/>
      <c r="H39" s="2"/>
      <c r="I39" s="2"/>
      <c r="J39" s="2"/>
      <c r="K39" s="2"/>
      <c r="L39" s="2"/>
    </row>
    <row r="40" spans="1:12" ht="18" customHeight="1" thickBot="1" x14ac:dyDescent="0.3">
      <c r="A40" s="2"/>
      <c r="B40" s="38" t="s">
        <v>22</v>
      </c>
      <c r="C40" s="39">
        <f>VLOOKUP(B40&amp;"-"&amp;$C$33,Planilha2!$A$4:$B$21,2,0)</f>
        <v>0.1</v>
      </c>
      <c r="D40" s="33">
        <f t="shared" si="2"/>
        <v>36</v>
      </c>
      <c r="E40" s="2"/>
      <c r="F40" s="2"/>
      <c r="G40" s="2"/>
      <c r="H40" s="2"/>
      <c r="I40" s="2"/>
      <c r="J40" s="2"/>
      <c r="K40" s="2"/>
      <c r="L40" s="2"/>
    </row>
    <row r="41" spans="1:12" ht="18" customHeight="1" thickBot="1" x14ac:dyDescent="0.3">
      <c r="A41" s="2"/>
      <c r="B41" s="38" t="s">
        <v>23</v>
      </c>
      <c r="C41" s="39">
        <f>VLOOKUP(B41&amp;"-"&amp;$C$33,Planilha2!$A$4:$B$21,2,0)</f>
        <v>0</v>
      </c>
      <c r="D41" s="33">
        <f t="shared" si="2"/>
        <v>0</v>
      </c>
      <c r="E41" s="2"/>
      <c r="F41" s="2"/>
      <c r="G41" s="2"/>
      <c r="H41" s="2"/>
      <c r="I41" s="2"/>
      <c r="J41" s="2"/>
      <c r="K41" s="2"/>
      <c r="L41" s="2"/>
    </row>
    <row r="42" spans="1:12" ht="18" customHeight="1" thickBot="1" x14ac:dyDescent="0.3">
      <c r="A42" s="2"/>
      <c r="B42" s="40" t="s">
        <v>24</v>
      </c>
      <c r="C42" s="41">
        <f>VLOOKUP(B42&amp;"-"&amp;$C$33,Planilha2!$A$4:$B$21,2,0)</f>
        <v>0</v>
      </c>
      <c r="D42" s="35">
        <f t="shared" si="2"/>
        <v>0</v>
      </c>
      <c r="E42" s="2"/>
      <c r="F42" s="2"/>
      <c r="G42" s="2"/>
      <c r="H42" s="2"/>
      <c r="I42" s="2"/>
      <c r="J42" s="2"/>
      <c r="K42" s="2"/>
      <c r="L42" s="2"/>
    </row>
    <row r="43" spans="1:12" ht="20.100000000000001" customHeight="1" thickBot="1" x14ac:dyDescent="0.3">
      <c r="A43" s="2"/>
      <c r="B43" s="10" t="s">
        <v>18</v>
      </c>
      <c r="C43" s="11"/>
      <c r="D43" s="12">
        <f>SUM(D37:D42)</f>
        <v>360</v>
      </c>
      <c r="E43" s="2"/>
      <c r="F43" s="2"/>
      <c r="G43" s="2"/>
      <c r="H43" s="2"/>
      <c r="I43" s="2"/>
      <c r="J43" s="2"/>
      <c r="K43" s="2"/>
      <c r="L43" s="2"/>
    </row>
    <row r="44" spans="1:12" ht="20.100000000000001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</sheetData>
  <mergeCells count="5">
    <mergeCell ref="M26:N26"/>
    <mergeCell ref="F19:G19"/>
    <mergeCell ref="B14:C14"/>
    <mergeCell ref="B19:C19"/>
    <mergeCell ref="B26:C26"/>
  </mergeCells>
  <dataValidations count="1">
    <dataValidation type="list" allowBlank="1" showInputMessage="1" showErrorMessage="1" sqref="C33">
      <formula1>"Agressivo,Moderado,Conservador"</formula1>
    </dataValidation>
  </dataValidation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showGridLines="0" zoomScale="115" zoomScaleNormal="115" zoomScaleSheetLayoutView="115" workbookViewId="0">
      <selection activeCell="D9" sqref="D9"/>
    </sheetView>
  </sheetViews>
  <sheetFormatPr defaultColWidth="0" defaultRowHeight="15.75" x14ac:dyDescent="0.25"/>
  <cols>
    <col min="1" max="1" width="4.42578125" style="1" customWidth="1"/>
    <col min="2" max="3" width="34.5703125" style="70" customWidth="1"/>
    <col min="4" max="4" width="13.42578125" style="1" customWidth="1"/>
    <col min="5" max="5" width="0.85546875" style="1" hidden="1" customWidth="1"/>
    <col min="6" max="6" width="22.140625" style="1" hidden="1" customWidth="1"/>
    <col min="7" max="7" width="18.42578125" style="1" hidden="1" customWidth="1"/>
    <col min="8" max="8" width="4.7109375" style="1" hidden="1" customWidth="1"/>
    <col min="9" max="12" width="9.140625" style="1" hidden="1" customWidth="1"/>
    <col min="13" max="13" width="20.140625" style="1" hidden="1" customWidth="1"/>
    <col min="14" max="14" width="14.7109375" style="1" hidden="1" customWidth="1"/>
    <col min="15" max="15" width="12" style="1" hidden="1" customWidth="1"/>
    <col min="16" max="16384" width="9.140625" style="1" hidden="1"/>
  </cols>
  <sheetData>
    <row r="1" spans="1:12" x14ac:dyDescent="0.25">
      <c r="A1" s="2"/>
      <c r="B1" s="69"/>
      <c r="C1" s="69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/>
      <c r="B2" s="69"/>
      <c r="C2" s="69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69"/>
      <c r="C3" s="69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69"/>
      <c r="C4" s="69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69"/>
      <c r="C5" s="69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69"/>
      <c r="C6" s="69"/>
      <c r="D6" s="2"/>
      <c r="E6" s="2"/>
      <c r="F6" s="2"/>
      <c r="G6" s="2"/>
      <c r="H6" s="2"/>
      <c r="I6" s="2"/>
      <c r="J6" s="2"/>
      <c r="K6" s="2"/>
      <c r="L6" s="2"/>
    </row>
    <row r="7" spans="1:12" ht="13.5" customHeight="1" thickBot="1" x14ac:dyDescent="0.3">
      <c r="A7" s="2"/>
      <c r="B7" s="69"/>
      <c r="C7" s="69"/>
      <c r="D7" s="2"/>
      <c r="E7" s="2"/>
      <c r="F7" s="49"/>
      <c r="G7" s="2"/>
      <c r="H7" s="2"/>
      <c r="I7" s="2"/>
      <c r="J7" s="2"/>
      <c r="K7" s="2"/>
      <c r="L7" s="2"/>
    </row>
    <row r="8" spans="1:12" ht="18" customHeight="1" thickBot="1" x14ac:dyDescent="0.3">
      <c r="A8" s="2"/>
      <c r="B8" s="66" t="s">
        <v>5</v>
      </c>
      <c r="C8" s="67" t="s">
        <v>90</v>
      </c>
      <c r="D8" s="49"/>
      <c r="E8" s="49"/>
      <c r="F8" s="49"/>
      <c r="G8" s="49"/>
      <c r="H8" s="2"/>
      <c r="I8" s="2"/>
      <c r="J8" s="2"/>
      <c r="K8" s="2"/>
      <c r="L8" s="2"/>
    </row>
    <row r="9" spans="1:12" ht="18" customHeight="1" thickBot="1" x14ac:dyDescent="0.3">
      <c r="A9" s="2"/>
      <c r="B9" s="71" t="s">
        <v>62</v>
      </c>
      <c r="C9" s="72">
        <v>4584.42</v>
      </c>
      <c r="D9" s="49"/>
      <c r="E9" s="49"/>
      <c r="F9" s="49"/>
      <c r="G9" s="49"/>
      <c r="H9" s="2"/>
      <c r="I9" s="2"/>
      <c r="J9" s="2"/>
      <c r="K9" s="2"/>
      <c r="L9" s="2"/>
    </row>
    <row r="10" spans="1:12" ht="18" customHeight="1" thickBot="1" x14ac:dyDescent="0.3">
      <c r="A10" s="2"/>
      <c r="B10" s="71" t="s">
        <v>60</v>
      </c>
      <c r="C10" s="72">
        <v>9801.9500000000007</v>
      </c>
      <c r="D10" s="49"/>
      <c r="E10" s="49"/>
      <c r="F10" s="49"/>
      <c r="G10" s="49"/>
      <c r="H10" s="8" t="s">
        <v>50</v>
      </c>
      <c r="I10" s="2"/>
      <c r="J10" s="2"/>
      <c r="K10" s="2"/>
      <c r="L10" s="2"/>
    </row>
    <row r="11" spans="1:12" ht="16.5" thickBot="1" x14ac:dyDescent="0.3">
      <c r="A11" s="2"/>
      <c r="B11" s="71" t="s">
        <v>61</v>
      </c>
      <c r="C11" s="72">
        <v>15735.3</v>
      </c>
      <c r="D11" s="49"/>
      <c r="E11" s="49"/>
      <c r="F11" s="49"/>
      <c r="G11" s="49"/>
      <c r="H11" s="2"/>
      <c r="I11" s="2"/>
      <c r="J11" s="2"/>
      <c r="K11" s="2"/>
      <c r="L11" s="2"/>
    </row>
    <row r="12" spans="1:12" ht="16.5" thickBot="1" x14ac:dyDescent="0.3">
      <c r="A12" s="2"/>
      <c r="B12" s="71" t="s">
        <v>63</v>
      </c>
      <c r="C12" s="72">
        <v>19000</v>
      </c>
      <c r="D12" s="49"/>
      <c r="E12" s="49"/>
      <c r="F12" s="49"/>
      <c r="G12" s="49"/>
      <c r="H12" s="2"/>
      <c r="I12" s="2"/>
      <c r="J12" s="2"/>
      <c r="K12" s="2"/>
      <c r="L12" s="2"/>
    </row>
    <row r="13" spans="1:12" ht="16.5" thickBot="1" x14ac:dyDescent="0.3">
      <c r="A13" s="2"/>
      <c r="B13" s="71" t="s">
        <v>64</v>
      </c>
      <c r="C13" s="72"/>
      <c r="D13" s="49"/>
      <c r="E13" s="49"/>
      <c r="F13" s="49"/>
      <c r="G13" s="49"/>
      <c r="H13" s="2"/>
      <c r="I13" s="2"/>
      <c r="J13" s="2"/>
      <c r="K13" s="2"/>
      <c r="L13" s="2"/>
    </row>
    <row r="14" spans="1:12" ht="16.5" thickBot="1" x14ac:dyDescent="0.3">
      <c r="A14" s="2"/>
      <c r="B14" s="71" t="s">
        <v>65</v>
      </c>
      <c r="C14" s="72"/>
      <c r="D14" s="2"/>
      <c r="E14" s="2"/>
      <c r="F14" s="2"/>
      <c r="G14" s="2"/>
      <c r="H14" s="2"/>
      <c r="I14" s="2"/>
      <c r="J14" s="2"/>
      <c r="K14" s="2"/>
      <c r="L14" s="2"/>
    </row>
    <row r="15" spans="1:12" ht="16.5" thickBot="1" x14ac:dyDescent="0.3">
      <c r="A15" s="2"/>
      <c r="B15" s="71" t="s">
        <v>66</v>
      </c>
      <c r="C15" s="72"/>
      <c r="D15" s="2"/>
      <c r="E15" s="2"/>
      <c r="F15" s="2"/>
      <c r="G15" s="2"/>
      <c r="H15" s="2"/>
      <c r="I15" s="2"/>
      <c r="J15" s="2"/>
      <c r="K15" s="2"/>
      <c r="L15" s="2"/>
    </row>
    <row r="16" spans="1:12" ht="16.5" thickBot="1" x14ac:dyDescent="0.3">
      <c r="A16" s="2"/>
      <c r="B16" s="71" t="s">
        <v>67</v>
      </c>
      <c r="C16" s="72"/>
      <c r="D16" s="2"/>
      <c r="E16" s="2"/>
      <c r="F16" s="2"/>
      <c r="G16" s="2"/>
      <c r="H16" s="2"/>
      <c r="I16" s="2"/>
      <c r="J16" s="2"/>
      <c r="K16" s="2"/>
      <c r="L16" s="2"/>
    </row>
    <row r="17" spans="1:12" ht="16.5" thickBot="1" x14ac:dyDescent="0.3">
      <c r="A17" s="2"/>
      <c r="B17" s="71" t="s">
        <v>68</v>
      </c>
      <c r="C17" s="72"/>
      <c r="D17" s="2"/>
      <c r="E17" s="2"/>
      <c r="F17" s="2"/>
      <c r="G17" s="2"/>
      <c r="H17" s="2"/>
      <c r="I17" s="2"/>
      <c r="J17" s="2"/>
      <c r="K17" s="2"/>
      <c r="L17" s="2"/>
    </row>
    <row r="18" spans="1:12" ht="16.5" thickBot="1" x14ac:dyDescent="0.3">
      <c r="A18" s="2"/>
      <c r="B18" s="71" t="s">
        <v>69</v>
      </c>
      <c r="C18" s="72"/>
      <c r="D18" s="2"/>
      <c r="E18" s="2"/>
      <c r="F18" s="2"/>
      <c r="G18" s="2"/>
      <c r="H18" s="2"/>
      <c r="I18" s="2"/>
      <c r="J18" s="2"/>
      <c r="K18" s="2"/>
      <c r="L18" s="2"/>
    </row>
    <row r="19" spans="1:12" ht="16.5" thickBot="1" x14ac:dyDescent="0.3">
      <c r="A19" s="2"/>
      <c r="B19" s="71" t="s">
        <v>70</v>
      </c>
      <c r="C19" s="72"/>
      <c r="D19" s="2"/>
      <c r="E19" s="2"/>
      <c r="F19" s="2"/>
      <c r="G19" s="2"/>
      <c r="H19" s="2"/>
      <c r="I19" s="2"/>
      <c r="J19" s="2"/>
      <c r="K19" s="2"/>
      <c r="L19" s="2"/>
    </row>
    <row r="20" spans="1:12" ht="16.5" thickBot="1" x14ac:dyDescent="0.3">
      <c r="A20" s="2"/>
      <c r="B20" s="71" t="s">
        <v>71</v>
      </c>
      <c r="C20" s="72"/>
      <c r="D20" s="2"/>
      <c r="E20" s="2"/>
      <c r="F20" s="2"/>
      <c r="G20" s="2"/>
      <c r="H20" s="2"/>
      <c r="I20" s="2"/>
      <c r="J20" s="2"/>
      <c r="K20" s="2"/>
      <c r="L20" s="2"/>
    </row>
    <row r="21" spans="1:12" ht="16.5" thickBot="1" x14ac:dyDescent="0.3">
      <c r="A21" s="2"/>
      <c r="B21" s="71" t="s">
        <v>72</v>
      </c>
      <c r="C21" s="72"/>
      <c r="D21" s="2"/>
      <c r="E21" s="2"/>
      <c r="F21" s="2"/>
      <c r="G21" s="2"/>
      <c r="H21" s="2"/>
      <c r="I21" s="2"/>
      <c r="J21" s="2"/>
      <c r="K21" s="2"/>
      <c r="L21" s="2"/>
    </row>
    <row r="22" spans="1:12" ht="16.5" thickBot="1" x14ac:dyDescent="0.3">
      <c r="A22" s="2"/>
      <c r="B22" s="71" t="s">
        <v>73</v>
      </c>
      <c r="C22" s="72"/>
      <c r="D22" s="2"/>
      <c r="E22" s="2"/>
      <c r="F22" s="2"/>
      <c r="G22" s="2"/>
      <c r="H22" s="2"/>
      <c r="I22" s="2"/>
      <c r="J22" s="2"/>
      <c r="K22" s="2"/>
      <c r="L22" s="2"/>
    </row>
    <row r="23" spans="1:12" ht="16.5" thickBot="1" x14ac:dyDescent="0.3">
      <c r="A23" s="2"/>
      <c r="B23" s="71" t="s">
        <v>74</v>
      </c>
      <c r="C23" s="72"/>
      <c r="D23" s="2"/>
      <c r="E23" s="2"/>
      <c r="F23" s="2"/>
      <c r="G23" s="2"/>
      <c r="H23" s="2"/>
      <c r="I23" s="2"/>
      <c r="J23" s="2"/>
      <c r="K23" s="2"/>
      <c r="L23" s="2"/>
    </row>
    <row r="24" spans="1:12" ht="16.5" thickBot="1" x14ac:dyDescent="0.3">
      <c r="A24" s="2"/>
      <c r="B24" s="71" t="s">
        <v>75</v>
      </c>
      <c r="C24" s="72"/>
      <c r="D24" s="2"/>
      <c r="E24" s="2"/>
      <c r="F24" s="2"/>
      <c r="G24" s="2"/>
      <c r="H24" s="2"/>
      <c r="I24" s="2"/>
      <c r="J24" s="2"/>
      <c r="K24" s="2"/>
      <c r="L24" s="2"/>
    </row>
    <row r="25" spans="1:12" ht="16.5" thickBot="1" x14ac:dyDescent="0.3">
      <c r="A25" s="2"/>
      <c r="B25" s="71" t="s">
        <v>76</v>
      </c>
      <c r="C25" s="72"/>
      <c r="D25" s="2"/>
      <c r="E25" s="2"/>
      <c r="F25" s="2"/>
      <c r="G25" s="2"/>
      <c r="H25" s="2"/>
      <c r="I25" s="2"/>
      <c r="J25" s="2"/>
      <c r="K25" s="2"/>
      <c r="L25" s="2"/>
    </row>
    <row r="26" spans="1:12" ht="16.5" thickBot="1" x14ac:dyDescent="0.3">
      <c r="A26" s="2"/>
      <c r="B26" s="71" t="s">
        <v>77</v>
      </c>
      <c r="C26" s="72"/>
      <c r="D26" s="2"/>
      <c r="E26" s="2"/>
      <c r="F26" s="2"/>
      <c r="G26" s="2"/>
      <c r="H26" s="2"/>
      <c r="I26" s="2"/>
      <c r="J26" s="2"/>
      <c r="K26" s="2"/>
      <c r="L26" s="2"/>
    </row>
    <row r="27" spans="1:12" ht="16.5" thickBot="1" x14ac:dyDescent="0.3">
      <c r="A27" s="2"/>
      <c r="B27" s="71" t="s">
        <v>78</v>
      </c>
      <c r="C27" s="72"/>
      <c r="D27" s="2"/>
      <c r="E27" s="2"/>
      <c r="F27" s="2"/>
      <c r="G27" s="2"/>
      <c r="H27" s="2"/>
      <c r="I27" s="2"/>
      <c r="J27" s="2"/>
      <c r="K27" s="2"/>
      <c r="L27" s="2"/>
    </row>
    <row r="28" spans="1:12" ht="16.5" thickBot="1" x14ac:dyDescent="0.3">
      <c r="A28" s="2"/>
      <c r="B28" s="71" t="s">
        <v>79</v>
      </c>
      <c r="C28" s="72"/>
      <c r="D28" s="2"/>
      <c r="E28" s="2"/>
      <c r="F28" s="2"/>
      <c r="G28" s="2"/>
      <c r="H28" s="2"/>
      <c r="I28" s="2"/>
      <c r="J28" s="2"/>
      <c r="K28" s="2"/>
      <c r="L28" s="2"/>
    </row>
    <row r="29" spans="1:12" ht="16.5" thickBot="1" x14ac:dyDescent="0.3">
      <c r="A29" s="2"/>
      <c r="B29" s="71" t="s">
        <v>80</v>
      </c>
      <c r="C29" s="72"/>
      <c r="D29" s="2"/>
      <c r="E29" s="2"/>
      <c r="F29" s="2"/>
      <c r="G29" s="2"/>
      <c r="H29" s="2"/>
      <c r="I29" s="2"/>
      <c r="J29" s="2"/>
      <c r="K29" s="2"/>
      <c r="L29" s="2"/>
    </row>
    <row r="30" spans="1:12" ht="16.5" thickBot="1" x14ac:dyDescent="0.3">
      <c r="A30" s="2"/>
      <c r="B30" s="71" t="s">
        <v>81</v>
      </c>
      <c r="C30" s="72"/>
      <c r="D30" s="2"/>
      <c r="E30" s="2"/>
      <c r="F30" s="2"/>
      <c r="G30" s="2"/>
      <c r="H30" s="2"/>
      <c r="I30" s="2"/>
      <c r="J30" s="2"/>
      <c r="K30" s="2"/>
      <c r="L30" s="2"/>
    </row>
    <row r="31" spans="1:12" ht="16.5" thickBot="1" x14ac:dyDescent="0.3">
      <c r="A31" s="2"/>
      <c r="B31" s="71" t="s">
        <v>82</v>
      </c>
      <c r="C31" s="72"/>
      <c r="D31" s="2"/>
      <c r="E31" s="2"/>
      <c r="F31" s="2"/>
      <c r="G31" s="2"/>
      <c r="H31" s="2"/>
      <c r="I31" s="2"/>
      <c r="J31" s="2"/>
      <c r="K31" s="2"/>
      <c r="L31" s="2"/>
    </row>
    <row r="32" spans="1:12" ht="16.5" thickBot="1" x14ac:dyDescent="0.3">
      <c r="A32" s="2"/>
      <c r="B32" s="71" t="s">
        <v>83</v>
      </c>
      <c r="C32" s="72"/>
      <c r="D32" s="2"/>
      <c r="E32" s="2"/>
      <c r="F32" s="2"/>
      <c r="G32" s="2"/>
      <c r="H32" s="2"/>
      <c r="I32" s="2"/>
      <c r="J32" s="2"/>
      <c r="K32" s="2"/>
      <c r="L32" s="2"/>
    </row>
    <row r="33" spans="1:12" ht="16.5" thickBot="1" x14ac:dyDescent="0.3">
      <c r="A33" s="2"/>
      <c r="B33" s="71" t="s">
        <v>84</v>
      </c>
      <c r="C33" s="72"/>
      <c r="D33" s="2"/>
      <c r="E33" s="2"/>
      <c r="F33" s="2"/>
      <c r="G33" s="2"/>
      <c r="H33" s="2"/>
      <c r="I33" s="2"/>
      <c r="J33" s="2"/>
      <c r="K33" s="2"/>
      <c r="L33" s="2"/>
    </row>
    <row r="34" spans="1:12" ht="16.5" thickBot="1" x14ac:dyDescent="0.3">
      <c r="A34" s="2"/>
      <c r="B34" s="71" t="s">
        <v>85</v>
      </c>
      <c r="C34" s="72"/>
      <c r="D34" s="2"/>
      <c r="E34" s="2"/>
      <c r="F34" s="2"/>
      <c r="G34" s="2"/>
      <c r="H34" s="2"/>
      <c r="I34" s="2"/>
      <c r="J34" s="2"/>
      <c r="K34" s="2"/>
      <c r="L34" s="2"/>
    </row>
    <row r="35" spans="1:12" ht="16.5" thickBot="1" x14ac:dyDescent="0.3">
      <c r="A35" s="2"/>
      <c r="B35" s="71" t="s">
        <v>86</v>
      </c>
      <c r="C35" s="72"/>
      <c r="D35" s="2"/>
      <c r="E35" s="2"/>
      <c r="F35" s="2"/>
      <c r="G35" s="2"/>
      <c r="H35" s="2"/>
      <c r="I35" s="2"/>
      <c r="J35" s="2"/>
      <c r="K35" s="2"/>
      <c r="L35" s="2"/>
    </row>
    <row r="36" spans="1:12" ht="16.5" thickBot="1" x14ac:dyDescent="0.3">
      <c r="A36" s="2"/>
      <c r="B36" s="71" t="s">
        <v>87</v>
      </c>
      <c r="C36" s="72"/>
      <c r="D36" s="2"/>
      <c r="E36" s="2"/>
      <c r="F36" s="2"/>
      <c r="G36" s="2"/>
      <c r="H36" s="2"/>
      <c r="I36" s="2"/>
      <c r="J36" s="2"/>
      <c r="K36" s="2"/>
      <c r="L36" s="2"/>
    </row>
    <row r="37" spans="1:12" ht="16.5" thickBot="1" x14ac:dyDescent="0.3">
      <c r="A37" s="2"/>
      <c r="B37" s="71" t="s">
        <v>88</v>
      </c>
      <c r="C37" s="72"/>
      <c r="D37" s="2"/>
      <c r="E37" s="2"/>
      <c r="F37" s="2"/>
      <c r="G37" s="2"/>
      <c r="H37" s="2"/>
      <c r="I37" s="2"/>
      <c r="J37" s="2"/>
      <c r="K37" s="2"/>
      <c r="L37" s="2"/>
    </row>
    <row r="38" spans="1:12" ht="16.5" thickBot="1" x14ac:dyDescent="0.3">
      <c r="A38" s="2"/>
      <c r="B38" s="71" t="s">
        <v>89</v>
      </c>
      <c r="C38" s="72"/>
      <c r="D38" s="2"/>
      <c r="E38" s="2"/>
      <c r="F38" s="2"/>
      <c r="G38" s="2"/>
      <c r="H38" s="2"/>
      <c r="I38" s="2"/>
      <c r="J38" s="2"/>
      <c r="K38" s="2"/>
      <c r="L38" s="2"/>
    </row>
    <row r="39" spans="1:12" ht="16.5" thickBot="1" x14ac:dyDescent="0.3">
      <c r="A39" s="2"/>
      <c r="B39" s="66" t="s">
        <v>18</v>
      </c>
      <c r="C39" s="68">
        <f>SUM(C9:C38)</f>
        <v>49121.67</v>
      </c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2"/>
      <c r="B40" s="69"/>
      <c r="C40" s="69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2"/>
      <c r="B41" s="69"/>
      <c r="C41" s="69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2"/>
      <c r="B42" s="69"/>
      <c r="C42" s="69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2"/>
      <c r="B43" s="69"/>
      <c r="C43" s="69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2"/>
      <c r="B44" s="69"/>
      <c r="C44" s="69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2"/>
      <c r="B45" s="69"/>
      <c r="C45" s="69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2"/>
      <c r="B46" s="69"/>
      <c r="C46" s="69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2"/>
      <c r="B47" s="69"/>
      <c r="C47" s="69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/>
      <c r="B48" s="69"/>
      <c r="C48" s="69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2"/>
      <c r="B49" s="69"/>
      <c r="C49" s="69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2"/>
      <c r="B50" s="69"/>
      <c r="C50" s="69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2"/>
      <c r="B51" s="69"/>
      <c r="C51" s="69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/>
      <c r="B52" s="69"/>
      <c r="C52" s="69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2"/>
      <c r="B53" s="69"/>
      <c r="C53" s="69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2"/>
      <c r="B54" s="69"/>
      <c r="C54" s="69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2"/>
      <c r="B55" s="69"/>
      <c r="C55" s="69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2"/>
      <c r="B56" s="69"/>
      <c r="C56" s="69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2"/>
      <c r="B57" s="69"/>
      <c r="C57" s="69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2"/>
      <c r="B58" s="69"/>
      <c r="C58" s="69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2"/>
      <c r="B59" s="69"/>
      <c r="C59" s="69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2"/>
      <c r="B60" s="69"/>
      <c r="C60" s="69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2"/>
      <c r="B61" s="69"/>
      <c r="C61" s="69"/>
      <c r="D61" s="2"/>
      <c r="E61" s="2"/>
      <c r="F61" s="2"/>
      <c r="G61" s="2"/>
      <c r="H61" s="2"/>
      <c r="I61" s="2"/>
      <c r="J61" s="2"/>
      <c r="K61" s="2"/>
      <c r="L61" s="2"/>
    </row>
  </sheetData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B21"/>
  <sheetViews>
    <sheetView zoomScale="145" zoomScaleNormal="145" workbookViewId="0">
      <selection activeCell="B6" sqref="B6"/>
    </sheetView>
  </sheetViews>
  <sheetFormatPr defaultRowHeight="15" x14ac:dyDescent="0.25"/>
  <cols>
    <col min="1" max="1" width="31.7109375" bestFit="1" customWidth="1"/>
  </cols>
  <sheetData>
    <row r="3" spans="1:2" ht="15.75" thickBot="1" x14ac:dyDescent="0.3">
      <c r="A3" s="14" t="s">
        <v>44</v>
      </c>
      <c r="B3" s="14" t="s">
        <v>43</v>
      </c>
    </row>
    <row r="4" spans="1:2" ht="16.5" thickBot="1" x14ac:dyDescent="0.3">
      <c r="A4" s="15" t="s">
        <v>25</v>
      </c>
      <c r="B4" s="19">
        <v>0.1</v>
      </c>
    </row>
    <row r="5" spans="1:2" ht="16.5" thickBot="1" x14ac:dyDescent="0.3">
      <c r="A5" s="16" t="s">
        <v>26</v>
      </c>
      <c r="B5" s="20">
        <v>0.5</v>
      </c>
    </row>
    <row r="6" spans="1:2" ht="16.5" thickBot="1" x14ac:dyDescent="0.3">
      <c r="A6" s="16" t="s">
        <v>27</v>
      </c>
      <c r="B6" s="20">
        <v>0.1</v>
      </c>
    </row>
    <row r="7" spans="1:2" ht="16.5" thickBot="1" x14ac:dyDescent="0.3">
      <c r="A7" s="16" t="s">
        <v>28</v>
      </c>
      <c r="B7" s="20">
        <v>0.1</v>
      </c>
    </row>
    <row r="8" spans="1:2" ht="16.5" thickBot="1" x14ac:dyDescent="0.3">
      <c r="A8" s="16" t="s">
        <v>29</v>
      </c>
      <c r="B8" s="20">
        <v>0.1</v>
      </c>
    </row>
    <row r="9" spans="1:2" ht="16.5" thickBot="1" x14ac:dyDescent="0.3">
      <c r="A9" s="17" t="s">
        <v>30</v>
      </c>
      <c r="B9" s="21">
        <v>0.1</v>
      </c>
    </row>
    <row r="10" spans="1:2" ht="16.5" thickBot="1" x14ac:dyDescent="0.3">
      <c r="A10" s="18" t="s">
        <v>31</v>
      </c>
      <c r="B10" s="22">
        <v>0.3</v>
      </c>
    </row>
    <row r="11" spans="1:2" ht="16.5" thickBot="1" x14ac:dyDescent="0.3">
      <c r="A11" s="16" t="s">
        <v>32</v>
      </c>
      <c r="B11" s="20">
        <v>0.5</v>
      </c>
    </row>
    <row r="12" spans="1:2" ht="16.5" thickBot="1" x14ac:dyDescent="0.3">
      <c r="A12" s="16" t="s">
        <v>33</v>
      </c>
      <c r="B12" s="20">
        <v>0.1</v>
      </c>
    </row>
    <row r="13" spans="1:2" ht="16.5" thickBot="1" x14ac:dyDescent="0.3">
      <c r="A13" s="16" t="s">
        <v>34</v>
      </c>
      <c r="B13" s="20">
        <v>0.1</v>
      </c>
    </row>
    <row r="14" spans="1:2" ht="16.5" thickBot="1" x14ac:dyDescent="0.3">
      <c r="A14" s="16" t="s">
        <v>35</v>
      </c>
      <c r="B14" s="20">
        <v>0</v>
      </c>
    </row>
    <row r="15" spans="1:2" ht="16.5" thickBot="1" x14ac:dyDescent="0.3">
      <c r="A15" s="17" t="s">
        <v>36</v>
      </c>
      <c r="B15" s="21">
        <v>0</v>
      </c>
    </row>
    <row r="16" spans="1:2" ht="16.5" thickBot="1" x14ac:dyDescent="0.3">
      <c r="A16" s="18" t="s">
        <v>37</v>
      </c>
      <c r="B16" s="22">
        <v>0.2</v>
      </c>
    </row>
    <row r="17" spans="1:2" ht="16.5" thickBot="1" x14ac:dyDescent="0.3">
      <c r="A17" s="16" t="s">
        <v>38</v>
      </c>
      <c r="B17" s="20">
        <v>0.6</v>
      </c>
    </row>
    <row r="18" spans="1:2" ht="16.5" thickBot="1" x14ac:dyDescent="0.3">
      <c r="A18" s="16" t="s">
        <v>39</v>
      </c>
      <c r="B18" s="20">
        <v>0.1</v>
      </c>
    </row>
    <row r="19" spans="1:2" ht="16.5" thickBot="1" x14ac:dyDescent="0.3">
      <c r="A19" s="16" t="s">
        <v>40</v>
      </c>
      <c r="B19" s="20">
        <v>0.1</v>
      </c>
    </row>
    <row r="20" spans="1:2" ht="16.5" thickBot="1" x14ac:dyDescent="0.3">
      <c r="A20" s="16" t="s">
        <v>41</v>
      </c>
      <c r="B20" s="20">
        <v>0</v>
      </c>
    </row>
    <row r="21" spans="1:2" ht="16.5" thickBot="1" x14ac:dyDescent="0.3">
      <c r="A21" s="17" t="s">
        <v>42</v>
      </c>
      <c r="B21" s="21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HISTÓRICO_VALORES</vt:lpstr>
      <vt:lpstr>Planilha2</vt:lpstr>
      <vt:lpstr>HISTÓRICO_VALORES!Area_de_impressao</vt:lpstr>
      <vt:lpstr>Planilha1!Area_de_impressao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Aristides Soares de Souza</dc:creator>
  <cp:lastModifiedBy>Gabriel Aristides Soares de Souza</cp:lastModifiedBy>
  <cp:lastPrinted>2025-05-20T18:38:57Z</cp:lastPrinted>
  <dcterms:created xsi:type="dcterms:W3CDTF">2025-05-19T19:24:25Z</dcterms:created>
  <dcterms:modified xsi:type="dcterms:W3CDTF">2025-05-23T13:33:11Z</dcterms:modified>
</cp:coreProperties>
</file>