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5HT\Documents\Smarthis\teste\DTD_ARQINV_ReporterUniversal\Data\"/>
    </mc:Choice>
  </mc:AlternateContent>
  <xr:revisionPtr revIDLastSave="0" documentId="13_ncr:1_{97B5C1A1-1B63-4657-8344-2EECFE0D53EC}" xr6:coauthVersionLast="47" xr6:coauthVersionMax="47" xr10:uidLastSave="{00000000-0000-0000-0000-000000000000}"/>
  <bookViews>
    <workbookView xWindow="-120" yWindow="-120" windowWidth="20730" windowHeight="11160" xr2:uid="{6E8C975D-9B7D-47CB-87A5-F91F892D9070}"/>
  </bookViews>
  <sheets>
    <sheet name="Logs" sheetId="1" r:id="rId1"/>
    <sheet name="Report" sheetId="2" r:id="rId2"/>
    <sheet name="Day" sheetId="5" state="hidden" r:id="rId3"/>
  </sheets>
  <definedNames>
    <definedName name="Datas">OFFSET(Logs!$A$1,0,0,COUNTA(Logs!$A:$A),4)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7" i="2" s="1"/>
  <c r="H9" i="2" l="1"/>
  <c r="D27" i="2"/>
  <c r="C27" i="2"/>
  <c r="E27" i="2"/>
  <c r="B28" i="2"/>
  <c r="C1" i="2"/>
  <c r="F27" i="2" l="1"/>
  <c r="G27" i="2" s="1"/>
  <c r="B29" i="2"/>
  <c r="E28" i="2"/>
  <c r="D28" i="2"/>
  <c r="C28" i="2"/>
  <c r="B1" i="2"/>
  <c r="C8" i="2"/>
  <c r="F28" i="2" l="1"/>
  <c r="G28" i="2" s="1"/>
  <c r="B30" i="2"/>
  <c r="C30" i="2" s="1"/>
  <c r="D29" i="2"/>
  <c r="C29" i="2"/>
  <c r="E29" i="2"/>
  <c r="D4" i="2"/>
  <c r="E7" i="2"/>
  <c r="C4" i="2"/>
  <c r="H10" i="2" s="1"/>
  <c r="C6" i="2"/>
  <c r="C7" i="2"/>
  <c r="D7" i="2"/>
  <c r="D6" i="2"/>
  <c r="D8" i="2"/>
  <c r="E4" i="2"/>
  <c r="E8" i="2"/>
  <c r="E6" i="2"/>
  <c r="F6" i="2"/>
  <c r="F8" i="2"/>
  <c r="F4" i="2"/>
  <c r="F7" i="2"/>
  <c r="F5" i="2" l="1"/>
  <c r="F29" i="2"/>
  <c r="G29" i="2" s="1"/>
  <c r="B31" i="2"/>
  <c r="E30" i="2"/>
  <c r="D30" i="2"/>
  <c r="D5" i="2"/>
  <c r="E5" i="2"/>
  <c r="C5" i="2"/>
  <c r="B32" i="2" l="1"/>
  <c r="D31" i="2"/>
  <c r="C31" i="2"/>
  <c r="E31" i="2"/>
  <c r="F30" i="2"/>
  <c r="G30" i="2" s="1"/>
  <c r="H7" i="2"/>
  <c r="G7" i="2" s="1"/>
  <c r="H6" i="2"/>
  <c r="G6" i="2" s="1"/>
  <c r="H4" i="2"/>
  <c r="H8" i="2"/>
  <c r="G8" i="2" s="1"/>
  <c r="G4" i="2" l="1"/>
  <c r="G5" i="2" s="1"/>
  <c r="F31" i="2"/>
  <c r="G31" i="2" s="1"/>
  <c r="B33" i="2"/>
  <c r="E32" i="2"/>
  <c r="D32" i="2"/>
  <c r="C32" i="2"/>
  <c r="H5" i="2"/>
  <c r="B34" i="2" l="1"/>
  <c r="D33" i="2"/>
  <c r="C33" i="2"/>
  <c r="E33" i="2"/>
  <c r="F32" i="2"/>
  <c r="G32" i="2" s="1"/>
  <c r="F33" i="2" l="1"/>
  <c r="G33" i="2" s="1"/>
  <c r="B35" i="2"/>
  <c r="E34" i="2"/>
  <c r="D34" i="2"/>
  <c r="C34" i="2"/>
  <c r="B36" i="2" l="1"/>
  <c r="D35" i="2"/>
  <c r="C35" i="2"/>
  <c r="E35" i="2"/>
  <c r="F34" i="2"/>
  <c r="G34" i="2" s="1"/>
  <c r="F35" i="2" l="1"/>
  <c r="G35" i="2" s="1"/>
  <c r="B37" i="2"/>
  <c r="E36" i="2"/>
  <c r="D36" i="2"/>
  <c r="C36" i="2"/>
  <c r="B38" i="2" l="1"/>
  <c r="D37" i="2"/>
  <c r="C37" i="2"/>
  <c r="E37" i="2"/>
  <c r="F36" i="2"/>
  <c r="G36" i="2" s="1"/>
  <c r="F37" i="2" l="1"/>
  <c r="G37" i="2" s="1"/>
  <c r="B39" i="2"/>
  <c r="E38" i="2"/>
  <c r="D38" i="2"/>
  <c r="C38" i="2"/>
  <c r="B40" i="2" l="1"/>
  <c r="D39" i="2"/>
  <c r="C39" i="2"/>
  <c r="E39" i="2"/>
  <c r="F38" i="2"/>
  <c r="G38" i="2" s="1"/>
  <c r="F39" i="2" l="1"/>
  <c r="G39" i="2" s="1"/>
  <c r="B41" i="2"/>
  <c r="E40" i="2"/>
  <c r="D40" i="2"/>
  <c r="C40" i="2"/>
  <c r="F40" i="2" l="1"/>
  <c r="G40" i="2" s="1"/>
  <c r="B42" i="2"/>
  <c r="D41" i="2"/>
  <c r="C41" i="2"/>
  <c r="E41" i="2"/>
  <c r="F41" i="2" l="1"/>
  <c r="G41" i="2" s="1"/>
  <c r="B43" i="2"/>
  <c r="E42" i="2"/>
  <c r="D42" i="2"/>
  <c r="C42" i="2"/>
  <c r="F42" i="2" l="1"/>
  <c r="G42" i="2" s="1"/>
  <c r="B44" i="2"/>
  <c r="D43" i="2"/>
  <c r="C43" i="2"/>
  <c r="E43" i="2"/>
  <c r="F43" i="2" l="1"/>
  <c r="G43" i="2" s="1"/>
  <c r="B45" i="2"/>
  <c r="E44" i="2"/>
  <c r="D44" i="2"/>
  <c r="C44" i="2"/>
  <c r="F44" i="2" l="1"/>
  <c r="G44" i="2" s="1"/>
  <c r="B46" i="2"/>
  <c r="D45" i="2"/>
  <c r="C45" i="2"/>
  <c r="E45" i="2"/>
  <c r="F45" i="2" l="1"/>
  <c r="G45" i="2" s="1"/>
  <c r="B47" i="2"/>
  <c r="E46" i="2"/>
  <c r="D46" i="2"/>
  <c r="C46" i="2"/>
  <c r="B48" i="2" l="1"/>
  <c r="D47" i="2"/>
  <c r="C47" i="2"/>
  <c r="E47" i="2"/>
  <c r="F46" i="2"/>
  <c r="G46" i="2" s="1"/>
  <c r="F47" i="2" l="1"/>
  <c r="G47" i="2" s="1"/>
  <c r="B49" i="2"/>
  <c r="E48" i="2"/>
  <c r="D48" i="2"/>
  <c r="C48" i="2"/>
  <c r="F48" i="2" l="1"/>
  <c r="G48" i="2" s="1"/>
  <c r="B50" i="2"/>
  <c r="D49" i="2"/>
  <c r="C49" i="2"/>
  <c r="E49" i="2"/>
  <c r="F49" i="2" l="1"/>
  <c r="G49" i="2" s="1"/>
  <c r="B51" i="2"/>
  <c r="E50" i="2"/>
  <c r="D50" i="2"/>
  <c r="C50" i="2"/>
  <c r="F50" i="2" l="1"/>
  <c r="G50" i="2" s="1"/>
  <c r="B52" i="2"/>
  <c r="D51" i="2"/>
  <c r="C51" i="2"/>
  <c r="E51" i="2"/>
  <c r="F51" i="2" l="1"/>
  <c r="G51" i="2" s="1"/>
  <c r="B53" i="2"/>
  <c r="E52" i="2"/>
  <c r="D52" i="2"/>
  <c r="C52" i="2"/>
  <c r="F52" i="2" l="1"/>
  <c r="G52" i="2" s="1"/>
  <c r="B54" i="2"/>
  <c r="D53" i="2"/>
  <c r="C53" i="2"/>
  <c r="E53" i="2"/>
  <c r="F53" i="2" l="1"/>
  <c r="G53" i="2" s="1"/>
  <c r="B55" i="2"/>
  <c r="E54" i="2"/>
  <c r="D54" i="2"/>
  <c r="C54" i="2"/>
  <c r="F54" i="2" l="1"/>
  <c r="G54" i="2" s="1"/>
  <c r="B56" i="2"/>
  <c r="D55" i="2"/>
  <c r="C55" i="2"/>
  <c r="E55" i="2"/>
  <c r="F55" i="2" l="1"/>
  <c r="G55" i="2" s="1"/>
  <c r="B57" i="2"/>
  <c r="E56" i="2"/>
  <c r="D56" i="2"/>
  <c r="C56" i="2"/>
  <c r="F56" i="2" l="1"/>
  <c r="G56" i="2" s="1"/>
  <c r="B58" i="2"/>
  <c r="D57" i="2"/>
  <c r="C57" i="2"/>
  <c r="E57" i="2"/>
  <c r="F57" i="2" l="1"/>
  <c r="G57" i="2" s="1"/>
  <c r="B59" i="2"/>
  <c r="E58" i="2"/>
  <c r="D58" i="2"/>
  <c r="C58" i="2"/>
  <c r="F58" i="2" l="1"/>
  <c r="G58" i="2" s="1"/>
  <c r="B60" i="2"/>
  <c r="D59" i="2"/>
  <c r="C59" i="2"/>
  <c r="E59" i="2"/>
  <c r="F59" i="2" l="1"/>
  <c r="G59" i="2" s="1"/>
  <c r="B61" i="2"/>
  <c r="E60" i="2"/>
  <c r="D60" i="2"/>
  <c r="C60" i="2"/>
  <c r="F60" i="2" l="1"/>
  <c r="G60" i="2" s="1"/>
  <c r="D61" i="2"/>
  <c r="C61" i="2"/>
  <c r="E61" i="2"/>
  <c r="F61" i="2" l="1"/>
  <c r="G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6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<sst xmlns="http://schemas.openxmlformats.org/spreadsheetml/2006/main" count="80" uniqueCount="64">
  <si>
    <t>Início</t>
  </si>
  <si>
    <t>Referencia</t>
  </si>
  <si>
    <t>Status</t>
  </si>
  <si>
    <t>Saída</t>
  </si>
  <si>
    <t>Exceção Negócio</t>
  </si>
  <si>
    <t xml:space="preserve">Pedidos de Arla estão sendo criados pela ATEX. </t>
  </si>
  <si>
    <t>4508023267</t>
  </si>
  <si>
    <t>Exceção Aplicação</t>
  </si>
  <si>
    <t xml:space="preserve">Cannot find the UI element corresponding to this selector: &lt;wnd app='saplogon.exe' cls='SAP_FRONTEND_SESSION' title='criar Venda*' /&gt;. </t>
  </si>
  <si>
    <t>4508021736</t>
  </si>
  <si>
    <t xml:space="preserve">O produto OLEO LUBRIF HIDRO PARAF/NAFT GRANEL  do pedido 4508021737 é Granel e está com quantidade menor que 1.000. </t>
  </si>
  <si>
    <t>4508021737</t>
  </si>
  <si>
    <t>4508021988</t>
  </si>
  <si>
    <t xml:space="preserve">O produto OLEO LUBRIF HIDRO PARAF/NAFT GRANEL  do pedido 4508022264 é Granel e está com quantidade menor que 1.000. </t>
  </si>
  <si>
    <t>4508022264</t>
  </si>
  <si>
    <t xml:space="preserve">ZSM1 retornou com valor 0,00. </t>
  </si>
  <si>
    <t>4508019486</t>
  </si>
  <si>
    <t>Execução Completa</t>
  </si>
  <si>
    <t>Comentario:  Ordem de Venda: 251459277</t>
  </si>
  <si>
    <t>4508019553</t>
  </si>
  <si>
    <t>Comentario:  Ordem de Venda: 251459246</t>
  </si>
  <si>
    <t>4508019408</t>
  </si>
  <si>
    <t>4508019507</t>
  </si>
  <si>
    <t xml:space="preserve">O produto OLEO HIDRAULICO GALAO 20L  com Código do Cliente 15356322 do pedido 4508019878 está com valor 6544.00 fora do permitido pelo valor calculado da quantidade 400.00 x 327.2 = 130880.000. </t>
  </si>
  <si>
    <t>4508019878</t>
  </si>
  <si>
    <t xml:space="preserve">O produto OLEO HIDRAULICO BALDE 20L  com Código do Cliente 15215943 do pedido 4508019877 está com valor 17450.00 fora do permitido pelo valor calculado da quantidade 1000.00 x 349 = 349000.00. </t>
  </si>
  <si>
    <t>4508019877</t>
  </si>
  <si>
    <t>4508019688</t>
  </si>
  <si>
    <t>Histórico processo</t>
  </si>
  <si>
    <t>MÊS
(TOTAL)</t>
  </si>
  <si>
    <t>QUINZENA
(D-14)</t>
  </si>
  <si>
    <t>SEMANA
(D-7)</t>
  </si>
  <si>
    <t>ANTEONTEM
(D-2)</t>
  </si>
  <si>
    <t>ONTEM
(D-1)</t>
  </si>
  <si>
    <t>DIA
(D0)</t>
  </si>
  <si>
    <t>Items processados</t>
  </si>
  <si>
    <t>Taxa Sucesso</t>
  </si>
  <si>
    <t>Aplicação</t>
  </si>
  <si>
    <t>EXCEÇÃO APLICAÇÃO</t>
  </si>
  <si>
    <t>Negócio</t>
  </si>
  <si>
    <t>EXCEÇÃO NEGÓCIO</t>
  </si>
  <si>
    <t>Completa</t>
  </si>
  <si>
    <t>EXECUÇÃO COMPLETA</t>
  </si>
  <si>
    <t>New</t>
  </si>
  <si>
    <t>INÍCIO</t>
  </si>
  <si>
    <t>REFERÊNCIA</t>
  </si>
  <si>
    <t>STATUS</t>
  </si>
  <si>
    <t>RESULTADO</t>
  </si>
  <si>
    <t>2021-12-15 23:02:54</t>
  </si>
  <si>
    <t>2021-12-15 17:16:40</t>
  </si>
  <si>
    <t>2021-12-15 17:16:31</t>
  </si>
  <si>
    <t>2021-12-15 17:14:48</t>
  </si>
  <si>
    <t>2021-12-15 17:14:37</t>
  </si>
  <si>
    <t>2021-12-15 08:26:01</t>
  </si>
  <si>
    <t>2021-12-15 08:22:59</t>
  </si>
  <si>
    <t>2021-12-15 08:19:58</t>
  </si>
  <si>
    <t>2021-12-15 08:18:12</t>
  </si>
  <si>
    <t>2021-12-15 08:17:37</t>
  </si>
  <si>
    <t>2021-12-15 08:17:03</t>
  </si>
  <si>
    <t>2021-12-15 08:16:52</t>
  </si>
  <si>
    <t>% Processado</t>
  </si>
  <si>
    <t>Itens a processar</t>
  </si>
  <si>
    <t>ITENS PROCESSADOS</t>
  </si>
  <si>
    <t>TAXA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</si>
</sst>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\-mmm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6" fillId="5" borderId="12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166" fontId="6" fillId="6" borderId="11" xfId="1" applyNumberFormat="1" applyFont="1" applyFill="1" applyBorder="1" applyAlignment="1">
      <alignment horizontal="center"/>
    </xf>
    <xf numFmtId="22" fontId="5" fillId="2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9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279"/>
      <color rgb="FFFFA7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Histórico</a:t>
            </a:r>
            <a:r>
              <a:rPr lang="pt-BR" b="0" baseline="0"/>
              <a:t> Execução - 30 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430894123335E-2"/>
          <c:y val="0.22600918285130878"/>
          <c:w val="0.89178848219253926"/>
          <c:h val="0.60457928171894126"/>
        </c:manualLayout>
      </c:layout>
      <c:lineChart>
        <c:grouping val="standard"/>
        <c:varyColors val="0"/>
        <c:ser>
          <c:idx val="0"/>
          <c:order val="0"/>
          <c:tx>
            <c:strRef>
              <c:f>Report!$C$26</c:f>
              <c:strCache>
                <c:ptCount val="1"/>
                <c:pt idx="0">
                  <c:v>EXCEÇÃO APLICAÇÃO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Report!$B$27:$B$67</c:f>
              <c:numCache>
                <c:formatCode>dd\-mmm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cat>
          <c:val>
            <c:numRef>
              <c:f>Report!$C$27:$C$67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0-4FCB-83BB-65923AA24A74}"/>
            </c:ext>
          </c:extLst>
        </c:ser>
        <c:ser>
          <c:idx val="1"/>
          <c:order val="1"/>
          <c:tx>
            <c:strRef>
              <c:f>Report!$D$26</c:f>
              <c:strCache>
                <c:ptCount val="1"/>
                <c:pt idx="0">
                  <c:v>EXCEÇÃO NEGÓCIO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Report!$B$27:$B$67</c:f>
              <c:numCache>
                <c:formatCode>dd\-mmm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cat>
          <c:val>
            <c:numRef>
              <c:f>Report!$D$27:$D$67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20-4FCB-83BB-65923AA24A74}"/>
            </c:ext>
          </c:extLst>
        </c:ser>
        <c:ser>
          <c:idx val="2"/>
          <c:order val="2"/>
          <c:tx>
            <c:strRef>
              <c:f>Report!$E$26</c:f>
              <c:strCache>
                <c:ptCount val="1"/>
                <c:pt idx="0">
                  <c:v>EXECUÇÃO COMPLETA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Report!$B$27:$B$67</c:f>
              <c:numCache>
                <c:formatCode>dd\-mmm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cat>
          <c:val>
            <c:numRef>
              <c:f>Report!$E$27:$E$67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20-4FCB-83BB-65923AA24A74}"/>
            </c:ext>
          </c:extLst>
        </c:ser>
        <c:ser>
          <c:idx val="3"/>
          <c:order val="3"/>
          <c:tx>
            <c:strRef>
              <c:f>Report!$F$26</c:f>
              <c:strCache>
                <c:ptCount val="1"/>
                <c:pt idx="0">
                  <c:v>ITENS PROCESSADOS</c:v>
                </c:pt>
              </c:strCache>
            </c:strRef>
          </c:tx>
          <c:spPr>
            <a:ln w="28575" cap="rnd">
              <a:solidFill>
                <a:srgbClr val="0070C0">
                  <a:alpha val="0"/>
                </a:srgb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1587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Report!$B$27:$B$67</c:f>
              <c:numCache>
                <c:formatCode>dd\-mmm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cat>
          <c:val>
            <c:numRef>
              <c:f>Report!$F$27:$F$67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20-4FCB-83BB-65923AA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5600"/>
        <c:axId val="2018696032"/>
      </c:lineChart>
      <c:dateAx>
        <c:axId val="2018705600"/>
        <c:scaling>
          <c:orientation val="minMax"/>
        </c:scaling>
        <c:delete val="0"/>
        <c:axPos val="b"/>
        <c:numFmt formatCode="mmm\ dd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96032"/>
        <c:crosses val="autoZero"/>
        <c:auto val="0"/>
        <c:lblOffset val="100"/>
        <c:baseTimeUnit val="days"/>
        <c:majorUnit val="1"/>
        <c:majorTimeUnit val="days"/>
      </c:dateAx>
      <c:valAx>
        <c:axId val="201869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Qtd</a:t>
                </a:r>
                <a:r>
                  <a:rPr lang="pt-BR" sz="900" baseline="0"/>
                  <a:t> Itens processados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8.491529638498788E-3"/>
              <c:y val="0.2809568548516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5600"/>
        <c:crossesAt val="4451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329900145633894E-2"/>
          <c:y val="0.12970850191830549"/>
          <c:w val="0.89999998555075955"/>
          <c:h val="8.349973676020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9</xdr:row>
      <xdr:rowOff>3249</xdr:rowOff>
    </xdr:from>
    <xdr:to>
      <xdr:col>8</xdr:col>
      <xdr:colOff>0</xdr:colOff>
      <xdr:row>23</xdr:row>
      <xdr:rowOff>43298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F89-30ED-4526-AA8F-6FEBED6D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D2"/>
  <sheetViews>
    <sheetView showGridLines="0" tabSelected="1" workbookViewId="0">
      <selection activeCell="F10" sqref="F10"/>
    </sheetView>
  </sheetViews>
  <sheetFormatPr defaultColWidth="20.7109375" defaultRowHeight="15" x14ac:dyDescent="0.25"/>
  <cols>
    <col min="1" max="1" width="20.7109375" style="42"/>
    <col min="2" max="2" width="40.7109375" style="28" customWidth="1"/>
    <col min="3" max="3" width="20.7109375" style="28"/>
    <col min="4" max="4" width="60.7109375" style="45" customWidth="1"/>
    <col min="5" max="16384" width="20.7109375" style="28"/>
  </cols>
  <sheetData>
    <row r="1" spans="1:4" x14ac:dyDescent="0.25">
      <c r="A1" s="41" t="s">
        <v>0</v>
      </c>
      <c r="B1" s="30" t="s">
        <v>1</v>
      </c>
      <c r="C1" s="30" t="s">
        <v>2</v>
      </c>
      <c r="D1" s="43" t="s">
        <v>3</v>
      </c>
    </row>
    <row r="2" spans="1:4" x14ac:dyDescent="0.25">
      <c r="A2" s="29"/>
      <c r="D2" s="44"/>
    </row>
  </sheetData>
  <conditionalFormatting sqref="A1:XFD1">
    <cfRule type="notContainsBlanks" dxfId="18" priority="5">
      <formula>LEN(TRIM(A1))&gt;0</formula>
    </cfRule>
  </conditionalFormatting>
  <conditionalFormatting sqref="A1:AO1048576">
    <cfRule type="expression" dxfId="17" priority="1">
      <formula>A1=""</formula>
    </cfRule>
    <cfRule type="expression" dxfId="16" priority="2">
      <formula>$C1="Exceção Negócio"</formula>
    </cfRule>
    <cfRule type="expression" dxfId="15" priority="3">
      <formula>$C1="Exceção Aplicação"</formula>
    </cfRule>
    <cfRule type="expression" dxfId="14" priority="4">
      <formula>$C1="Execução Completa"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&amp;C&amp;"Calibri"&amp;11&amp;K000000_x000D_&amp;1#&amp;"Calibri"&amp;10&amp;K000000Pública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I73"/>
  <sheetViews>
    <sheetView showGridLines="0" topLeftCell="B2" zoomScaleNormal="100" workbookViewId="0">
      <selection activeCell="G27" sqref="G27"/>
    </sheetView>
  </sheetViews>
  <sheetFormatPr defaultColWidth="0" defaultRowHeight="15" customHeight="1" x14ac:dyDescent="0.25"/>
  <cols>
    <col min="1" max="1" width="9.5703125" hidden="1" customWidth="1"/>
    <col min="2" max="2" width="21.28515625" style="1" customWidth="1"/>
    <col min="3" max="3" width="12.140625" customWidth="1"/>
    <col min="4" max="7" width="14.5703125" customWidth="1"/>
    <col min="8" max="8" width="12.42578125" customWidth="1"/>
    <col min="9" max="9" width="0" hidden="1" customWidth="1"/>
    <col min="10" max="16384" width="9.140625" hidden="1"/>
  </cols>
  <sheetData>
    <row r="1" spans="1:8" s="5" customFormat="1" ht="15" hidden="1" customHeight="1" x14ac:dyDescent="0.25">
      <c r="A1"/>
      <c r="B1" s="31">
        <f>COUNTA(#REF!)</f>
        <v>1</v>
      </c>
      <c r="C1" s="32">
        <f>MIN(Logs!$A:$A)*1</f>
        <v>0</v>
      </c>
      <c r="D1" s="31">
        <v>5</v>
      </c>
      <c r="E1" s="31">
        <v>7</v>
      </c>
      <c r="F1" s="31">
        <v>2</v>
      </c>
      <c r="G1" s="31">
        <v>1</v>
      </c>
      <c r="H1" s="31">
        <v>0</v>
      </c>
    </row>
    <row r="2" spans="1:8" x14ac:dyDescent="0.25">
      <c r="B2" s="8"/>
      <c r="C2" s="6">
        <f>MIN(Logs!$A:$A)</f>
        <v>0</v>
      </c>
      <c r="D2" s="6" t="e">
        <f>YEAR(MAX(Logs!$A:$A)-D1)&amp;TEXT(MAX(Logs!$A:$A)-D1,"-MM-dd ")</f>
        <v>#NUM!</v>
      </c>
      <c r="E2" s="6" t="e">
        <f>YEAR(MAX(Logs!$A:$A)-E1)&amp;TEXT(MAX(Logs!$A:$A)-E1,"-MM-dd ")</f>
        <v>#NUM!</v>
      </c>
      <c r="F2" s="6" t="e">
        <f>YEAR(MAX(Logs!$A:$A)-F1)&amp;TEXT(MAX(Logs!$A:$A)-F1,"-MM-dd ")</f>
        <v>#NUM!</v>
      </c>
      <c r="G2" s="6" t="e">
        <f>YEAR(MAX(Logs!$A:$A)-G1)&amp;TEXT(MAX(Logs!$A:$A)-G1,"-MM-dd ")</f>
        <v>#NUM!</v>
      </c>
      <c r="H2" s="6" t="str">
        <f>YEAR(MAX(Logs!$A:$A)-H1)&amp;TEXT(MAX(Logs!$A:$A)-H1,"-MM-dd ")</f>
        <v xml:space="preserve">1900-01-00 </v>
      </c>
    </row>
    <row r="3" spans="1:8" ht="30" x14ac:dyDescent="0.25">
      <c r="B3" s="15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21" t="s">
        <v>34</v>
      </c>
    </row>
    <row r="4" spans="1:8" x14ac:dyDescent="0.25">
      <c r="B4" s="16" t="s">
        <v>35</v>
      </c>
      <c r="C4" s="13">
        <f>COUNTIFS(Logs!$A:$A,"&gt;="&amp;Report!C$2)</f>
        <v>0</v>
      </c>
      <c r="D4" s="13">
        <f>COUNTIFS(Logs!$A:$A,"&gt;="&amp;Report!D$2)</f>
        <v>0</v>
      </c>
      <c r="E4" s="13">
        <f>COUNTIFS(Logs!$A:$A,"&gt;="&amp;Report!E$2)</f>
        <v>0</v>
      </c>
      <c r="F4" s="13">
        <f>COUNTIFS(Logs!$A:$A,"&gt;="&amp;Report!F$2)</f>
        <v>0</v>
      </c>
      <c r="G4" s="13">
        <f>COUNTIFS(Logs!$A:$A,"&gt;="&amp;Report!G$2)-H4</f>
        <v>-1</v>
      </c>
      <c r="H4" s="22">
        <f>COUNTIFS(Logs!$A:$A,"&gt;="&amp;Report!H$2)</f>
        <v>1</v>
      </c>
    </row>
    <row r="5" spans="1:8" x14ac:dyDescent="0.25">
      <c r="B5" s="17" t="s">
        <v>36</v>
      </c>
      <c r="C5" s="14" t="str">
        <f t="shared" ref="C5:G5" si="0">IFERROR(1-C6/C4,"-")</f>
        <v>-</v>
      </c>
      <c r="D5" s="14" t="str">
        <f t="shared" si="0"/>
        <v>-</v>
      </c>
      <c r="E5" s="14" t="str">
        <f t="shared" si="0"/>
        <v>-</v>
      </c>
      <c r="F5" s="14" t="str">
        <f>IFERROR(1-F6/F4,"-")</f>
        <v>-</v>
      </c>
      <c r="G5" s="14">
        <f t="shared" si="0"/>
        <v>1</v>
      </c>
      <c r="H5" s="23">
        <f t="shared" ref="H5" si="1">IFERROR(1-H6/H4,"-")</f>
        <v>1</v>
      </c>
    </row>
    <row r="6" spans="1:8" ht="15" customHeight="1" x14ac:dyDescent="0.25">
      <c r="A6" t="s">
        <v>37</v>
      </c>
      <c r="B6" s="18" t="s">
        <v>38</v>
      </c>
      <c r="C6" s="9">
        <f>COUNTIFS(Logs!$A:$A,"&gt;="&amp;Report!C$2,Logs!$C:$C,"*"&amp;$A6&amp;"*")</f>
        <v>0</v>
      </c>
      <c r="D6" s="9">
        <f>COUNTIFS(Logs!$A:$A,"&gt;="&amp;Report!D$2,Logs!$C:$C,"*"&amp;$A6&amp;"*")</f>
        <v>0</v>
      </c>
      <c r="E6" s="9">
        <f>COUNTIFS(Logs!$A:$A,"&gt;="&amp;Report!E$2,Logs!$C:$C,"*"&amp;$A6&amp;"*")</f>
        <v>0</v>
      </c>
      <c r="F6" s="9">
        <f>COUNTIFS(Logs!$A:$A,"&gt;="&amp;Report!F$2,Logs!$C:$C,"*"&amp;$A6&amp;"*")</f>
        <v>0</v>
      </c>
      <c r="G6" s="9">
        <f>COUNTIFS(Logs!$A:$A,"&gt;="&amp;Report!G$2,Logs!$C:$C,"*"&amp;$A6&amp;"*")-H6</f>
        <v>0</v>
      </c>
      <c r="H6" s="24">
        <f>COUNTIFS(Logs!$A:$A,"&gt;="&amp;Report!H$2,Logs!$C:$C,"*"&amp;$A6&amp;"*")</f>
        <v>0</v>
      </c>
    </row>
    <row r="7" spans="1:8" ht="15" customHeight="1" x14ac:dyDescent="0.25">
      <c r="A7" t="s">
        <v>39</v>
      </c>
      <c r="B7" s="19" t="s">
        <v>40</v>
      </c>
      <c r="C7" s="10">
        <f>COUNTIFS(Logs!$A:$A,"&gt;="&amp;Report!C$2,Logs!$C:$C,"*"&amp;$A7&amp;"*")</f>
        <v>0</v>
      </c>
      <c r="D7" s="10">
        <f>COUNTIFS(Logs!$A:$A,"&gt;="&amp;Report!D$2,Logs!$C:$C,"*"&amp;$A7&amp;"*")</f>
        <v>0</v>
      </c>
      <c r="E7" s="10">
        <f>COUNTIFS(Logs!$A:$A,"&gt;="&amp;Report!E$2,Logs!$C:$C,"*"&amp;$A7&amp;"*")</f>
        <v>0</v>
      </c>
      <c r="F7" s="10">
        <f>COUNTIFS(Logs!$A:$A,"&gt;="&amp;Report!F$2,Logs!$C:$C,"*"&amp;$A7&amp;"*")</f>
        <v>0</v>
      </c>
      <c r="G7" s="10">
        <f>COUNTIFS(Logs!$A:$A,"&gt;="&amp;Report!G$2,Logs!$C:$C,"*"&amp;$A7&amp;"*")-H7</f>
        <v>0</v>
      </c>
      <c r="H7" s="25">
        <f>COUNTIFS(Logs!$A:$A,"&gt;="&amp;Report!H$2,Logs!$C:$C,"*"&amp;$A7&amp;"*")</f>
        <v>0</v>
      </c>
    </row>
    <row r="8" spans="1:8" ht="15" customHeight="1" x14ac:dyDescent="0.25">
      <c r="A8" t="s">
        <v>41</v>
      </c>
      <c r="B8" s="20" t="s">
        <v>42</v>
      </c>
      <c r="C8" s="11">
        <f>COUNTIFS(Logs!$A:$A,"&gt;="&amp;Report!C$2,Logs!$C:$C,"*"&amp;$A8&amp;"*")</f>
        <v>0</v>
      </c>
      <c r="D8" s="11">
        <f>COUNTIFS(Logs!$A:$A,"&gt;="&amp;Report!D$2,Logs!$C:$C,"*"&amp;$A8&amp;"*")</f>
        <v>0</v>
      </c>
      <c r="E8" s="11">
        <f>COUNTIFS(Logs!$A:$A,"&gt;="&amp;Report!E$2,Logs!$C:$C,"*"&amp;$A8&amp;"*")</f>
        <v>0</v>
      </c>
      <c r="F8" s="11">
        <f>COUNTIFS(Logs!$A:$A,"&gt;="&amp;Report!F$2,Logs!$C:$C,"*"&amp;$A8&amp;"*")</f>
        <v>0</v>
      </c>
      <c r="G8" s="11">
        <f>COUNTIFS(Logs!$A:$A,"&gt;="&amp;Report!G$2,Logs!$C:$C,"*"&amp;$A8&amp;"*")-H8</f>
        <v>0</v>
      </c>
      <c r="H8" s="36">
        <f>COUNTIFS(Logs!$A:$A,"&gt;="&amp;Report!H$2,Logs!$C:$C,"*"&amp;$A8&amp;"*")</f>
        <v>0</v>
      </c>
    </row>
    <row r="9" spans="1:8" ht="15" customHeight="1" x14ac:dyDescent="0.25">
      <c r="A9" t="s">
        <v>43</v>
      </c>
      <c r="G9" s="35" t="s">
        <v>61</v>
      </c>
      <c r="H9" s="37">
        <f>COUNTIFS(Logs!$A:$A,"&gt;="&amp;Report!H$2,Logs!$C:$C,"*"&amp;$A9&amp;"*")</f>
        <v>0</v>
      </c>
    </row>
    <row r="10" spans="1:8" x14ac:dyDescent="0.25">
      <c r="G10" s="35" t="s">
        <v>60</v>
      </c>
      <c r="H10" s="40">
        <f>IFERROR((C4-H9)/C4,1)</f>
        <v>1</v>
      </c>
    </row>
    <row r="26" spans="2:8" ht="30" x14ac:dyDescent="0.25">
      <c r="B26" s="15" t="s">
        <v>28</v>
      </c>
      <c r="C26" s="48" t="s">
        <v>38</v>
      </c>
      <c r="D26" s="49" t="s">
        <v>40</v>
      </c>
      <c r="E26" s="50" t="s">
        <v>42</v>
      </c>
      <c r="F26" s="51" t="s">
        <v>62</v>
      </c>
      <c r="G26" s="51" t="s">
        <v>63</v>
      </c>
    </row>
    <row r="27" spans="2:8" ht="15" customHeight="1" x14ac:dyDescent="0.25">
      <c r="B27" s="33" t="e">
        <f>H2*1</f>
        <v>#VALUE!</v>
      </c>
      <c r="C27" s="46">
        <f>COUNTIFS(Logs!$A:$A,"&gt;="&amp;Report!$B27,Logs!$C:$C,"*APLICAÇÃO*")-COUNTIFS(Logs!$A:$A,"&gt;="&amp;Report!$B27+1,Logs!$C:$C,"*APLICAÇÃO*")</f>
        <v>0</v>
      </c>
      <c r="D27" s="46">
        <f>COUNTIFS(Logs!$A:$A,"&gt;="&amp;Report!$B27,Logs!$C:$C,"*NEGÓCIO*")-COUNTIFS(Logs!$A:$A,"&gt;="&amp;Report!$B27+1,Logs!$C:$C,"*NEGÓCIO*")</f>
        <v>0</v>
      </c>
      <c r="E27" s="46">
        <f>COUNTIFS(Logs!$A:$A,"&gt;="&amp;Report!$B27,Logs!$C:$C,"*COMPLETA*")-COUNTIFS(Logs!$A:$A,"&gt;="&amp;Report!$B27+1,Logs!$C:$C,"*COMPLETA")</f>
        <v>0</v>
      </c>
      <c r="F27" s="46">
        <f>SUM(C27:E27)</f>
        <v>0</v>
      </c>
      <c r="G27" s="47" t="str">
        <f>IF(C27="","",IFERROR(1-C27/F27,"NA"))</f>
        <v>NA</v>
      </c>
      <c r="H27" s="7"/>
    </row>
    <row r="28" spans="2:8" ht="15" customHeight="1" x14ac:dyDescent="0.25">
      <c r="B28" s="34" t="e">
        <f t="shared" ref="B28:B61" si="2">IF(B27="","",IF(B27-1&gt;$C$2,B27-1,""))</f>
        <v>#VALUE!</v>
      </c>
      <c r="C28" s="38">
        <f>COUNTIFS(Logs!$A:$A,"&gt;="&amp;Report!B28,Logs!$C:$C,"*APLICAÇÃO*")-COUNTIFS(Logs!$A:$A,"&gt;="&amp;Report!B28+1,Logs!$C:$C,"*APLICAÇÃO*")</f>
        <v>0</v>
      </c>
      <c r="D28" s="38">
        <f>COUNTIFS(Logs!$A:$A,"&gt;="&amp;Report!$B28,Logs!$C:$C,"*NEGÓCIO*")-COUNTIFS(Logs!$A:$A,"&gt;="&amp;Report!$B28+1,Logs!$C:$C,"*NEGÓCIO*")</f>
        <v>0</v>
      </c>
      <c r="E28" s="38">
        <f>COUNTIFS(Logs!$A:$A,"&gt;="&amp;Report!$B28,Logs!$C:$C,"*COMPLETA*")-COUNTIFS(Logs!$A:$A,"&gt;="&amp;Report!$B28+1,Logs!$C:$C,"*COMPLETA")</f>
        <v>0</v>
      </c>
      <c r="F28" s="38">
        <f t="shared" ref="F28:F61" si="3">SUM(C28:E28)</f>
        <v>0</v>
      </c>
      <c r="G28" s="39" t="str">
        <f t="shared" ref="G28:G61" si="4">IF(C28="","",IFERROR(1-C28/F28,"NA"))</f>
        <v>NA</v>
      </c>
    </row>
    <row r="29" spans="2:8" ht="15" customHeight="1" x14ac:dyDescent="0.25">
      <c r="B29" s="34" t="e">
        <f t="shared" si="2"/>
        <v>#VALUE!</v>
      </c>
      <c r="C29" s="38">
        <f>COUNTIFS(Logs!$A:$A,"&gt;="&amp;Report!B29,Logs!$C:$C,"*APLICAÇÃO*")-COUNTIFS(Logs!$A:$A,"&gt;="&amp;Report!B29+1,Logs!$C:$C,"*APLICAÇÃO*")</f>
        <v>0</v>
      </c>
      <c r="D29" s="38">
        <f>COUNTIFS(Logs!$A:$A,"&gt;="&amp;Report!$B29,Logs!$C:$C,"*NEGÓCIO*")-COUNTIFS(Logs!$A:$A,"&gt;="&amp;Report!$B29+1,Logs!$C:$C,"*NEGÓCIO*")</f>
        <v>0</v>
      </c>
      <c r="E29" s="38">
        <f>COUNTIFS(Logs!$A:$A,"&gt;="&amp;Report!$B29,Logs!$C:$C,"*COMPLETA*")-COUNTIFS(Logs!$A:$A,"&gt;="&amp;Report!$B29+1,Logs!$C:$C,"*COMPLETA")</f>
        <v>0</v>
      </c>
      <c r="F29" s="38">
        <f t="shared" si="3"/>
        <v>0</v>
      </c>
      <c r="G29" s="39" t="str">
        <f t="shared" si="4"/>
        <v>NA</v>
      </c>
    </row>
    <row r="30" spans="2:8" ht="15" customHeight="1" x14ac:dyDescent="0.25">
      <c r="B30" s="34" t="e">
        <f t="shared" si="2"/>
        <v>#VALUE!</v>
      </c>
      <c r="C30" s="38">
        <f>COUNTIFS(Logs!$A:$A,"&gt;="&amp;Report!B30,Logs!$C:$C,"*APLICAÇÃO*")-COUNTIFS(Logs!$A:$A,"&gt;="&amp;Report!B30+1,Logs!$C:$C,"*APLICAÇÃO*")</f>
        <v>0</v>
      </c>
      <c r="D30" s="38">
        <f>COUNTIFS(Logs!$A:$A,"&gt;="&amp;Report!$B30,Logs!$C:$C,"*NEGÓCIO*")-COUNTIFS(Logs!$A:$A,"&gt;="&amp;Report!$B30+1,Logs!$C:$C,"*NEGÓCIO*")</f>
        <v>0</v>
      </c>
      <c r="E30" s="38">
        <f>COUNTIFS(Logs!$A:$A,"&gt;="&amp;Report!$B30,Logs!$C:$C,"*COMPLETA*")-COUNTIFS(Logs!$A:$A,"&gt;="&amp;Report!$B30+1,Logs!$C:$C,"*COMPLETA")</f>
        <v>0</v>
      </c>
      <c r="F30" s="38">
        <f t="shared" si="3"/>
        <v>0</v>
      </c>
      <c r="G30" s="39" t="str">
        <f t="shared" si="4"/>
        <v>NA</v>
      </c>
    </row>
    <row r="31" spans="2:8" ht="15" customHeight="1" x14ac:dyDescent="0.25">
      <c r="B31" s="34" t="e">
        <f t="shared" si="2"/>
        <v>#VALUE!</v>
      </c>
      <c r="C31" s="38">
        <f>COUNTIFS(Logs!$A:$A,"&gt;="&amp;Report!B31,Logs!$C:$C,"*APLICAÇÃO*")-COUNTIFS(Logs!$A:$A,"&gt;="&amp;Report!B31+1,Logs!$C:$C,"*APLICAÇÃO*")</f>
        <v>0</v>
      </c>
      <c r="D31" s="38">
        <f>COUNTIFS(Logs!$A:$A,"&gt;="&amp;Report!$B31,Logs!$C:$C,"*NEGÓCIO*")-COUNTIFS(Logs!$A:$A,"&gt;="&amp;Report!$B31+1,Logs!$C:$C,"*NEGÓCIO*")</f>
        <v>0</v>
      </c>
      <c r="E31" s="38">
        <f>COUNTIFS(Logs!$A:$A,"&gt;="&amp;Report!$B31,Logs!$C:$C,"*COMPLETA*")-COUNTIFS(Logs!$A:$A,"&gt;="&amp;Report!$B31+1,Logs!$C:$C,"*COMPLETA")</f>
        <v>0</v>
      </c>
      <c r="F31" s="38">
        <f t="shared" si="3"/>
        <v>0</v>
      </c>
      <c r="G31" s="39" t="str">
        <f t="shared" si="4"/>
        <v>NA</v>
      </c>
    </row>
    <row r="32" spans="2:8" ht="15" customHeight="1" x14ac:dyDescent="0.25">
      <c r="B32" s="34" t="e">
        <f t="shared" si="2"/>
        <v>#VALUE!</v>
      </c>
      <c r="C32" s="38">
        <f>COUNTIFS(Logs!$A:$A,"&gt;="&amp;Report!B32,Logs!$C:$C,"*APLICAÇÃO*")-COUNTIFS(Logs!$A:$A,"&gt;="&amp;Report!B32+1,Logs!$C:$C,"*APLICAÇÃO*")</f>
        <v>0</v>
      </c>
      <c r="D32" s="38">
        <f>COUNTIFS(Logs!$A:$A,"&gt;="&amp;Report!$B32,Logs!$C:$C,"*NEGÓCIO*")-COUNTIFS(Logs!$A:$A,"&gt;="&amp;Report!$B32+1,Logs!$C:$C,"*NEGÓCIO*")</f>
        <v>0</v>
      </c>
      <c r="E32" s="38">
        <f>COUNTIFS(Logs!$A:$A,"&gt;="&amp;Report!$B32,Logs!$C:$C,"*COMPLETA*")-COUNTIFS(Logs!$A:$A,"&gt;="&amp;Report!$B32+1,Logs!$C:$C,"*COMPLETA")</f>
        <v>0</v>
      </c>
      <c r="F32" s="38">
        <f t="shared" si="3"/>
        <v>0</v>
      </c>
      <c r="G32" s="39" t="str">
        <f t="shared" si="4"/>
        <v>NA</v>
      </c>
    </row>
    <row r="33" spans="2:7" ht="15" customHeight="1" x14ac:dyDescent="0.25">
      <c r="B33" s="34" t="e">
        <f t="shared" si="2"/>
        <v>#VALUE!</v>
      </c>
      <c r="C33" s="38">
        <f>COUNTIFS(Logs!$A:$A,"&gt;="&amp;Report!B33,Logs!$C:$C,"*APLICAÇÃO*")-COUNTIFS(Logs!$A:$A,"&gt;="&amp;Report!B33+1,Logs!$C:$C,"*APLICAÇÃO*")</f>
        <v>0</v>
      </c>
      <c r="D33" s="38">
        <f>COUNTIFS(Logs!$A:$A,"&gt;="&amp;Report!$B33,Logs!$C:$C,"*NEGÓCIO*")-COUNTIFS(Logs!$A:$A,"&gt;="&amp;Report!$B33+1,Logs!$C:$C,"*NEGÓCIO*")</f>
        <v>0</v>
      </c>
      <c r="E33" s="38">
        <f>COUNTIFS(Logs!$A:$A,"&gt;="&amp;Report!$B33,Logs!$C:$C,"*COMPLETA*")-COUNTIFS(Logs!$A:$A,"&gt;="&amp;Report!$B33+1,Logs!$C:$C,"*COMPLETA")</f>
        <v>0</v>
      </c>
      <c r="F33" s="38">
        <f t="shared" si="3"/>
        <v>0</v>
      </c>
      <c r="G33" s="39" t="str">
        <f t="shared" si="4"/>
        <v>NA</v>
      </c>
    </row>
    <row r="34" spans="2:7" ht="15" customHeight="1" x14ac:dyDescent="0.25">
      <c r="B34" s="34" t="e">
        <f t="shared" si="2"/>
        <v>#VALUE!</v>
      </c>
      <c r="C34" s="38">
        <f>COUNTIFS(Logs!$A:$A,"&gt;="&amp;Report!B34,Logs!$C:$C,"*APLICAÇÃO*")-COUNTIFS(Logs!$A:$A,"&gt;="&amp;Report!B34+1,Logs!$C:$C,"*APLICAÇÃO*")</f>
        <v>0</v>
      </c>
      <c r="D34" s="38">
        <f>COUNTIFS(Logs!$A:$A,"&gt;="&amp;Report!$B34,Logs!$C:$C,"*NEGÓCIO*")-COUNTIFS(Logs!$A:$A,"&gt;="&amp;Report!$B34+1,Logs!$C:$C,"*NEGÓCIO*")</f>
        <v>0</v>
      </c>
      <c r="E34" s="38">
        <f>COUNTIFS(Logs!$A:$A,"&gt;="&amp;Report!$B34,Logs!$C:$C,"*COMPLETA*")-COUNTIFS(Logs!$A:$A,"&gt;="&amp;Report!$B34+1,Logs!$C:$C,"*COMPLETA")</f>
        <v>0</v>
      </c>
      <c r="F34" s="38">
        <f t="shared" si="3"/>
        <v>0</v>
      </c>
      <c r="G34" s="39" t="str">
        <f t="shared" si="4"/>
        <v>NA</v>
      </c>
    </row>
    <row r="35" spans="2:7" ht="15" customHeight="1" x14ac:dyDescent="0.25">
      <c r="B35" s="34" t="e">
        <f t="shared" si="2"/>
        <v>#VALUE!</v>
      </c>
      <c r="C35" s="38">
        <f>COUNTIFS(Logs!$A:$A,"&gt;="&amp;Report!B35,Logs!$C:$C,"*APLICAÇÃO*")-COUNTIFS(Logs!$A:$A,"&gt;="&amp;Report!B35+1,Logs!$C:$C,"*APLICAÇÃO*")</f>
        <v>0</v>
      </c>
      <c r="D35" s="38">
        <f>COUNTIFS(Logs!$A:$A,"&gt;="&amp;Report!$B35,Logs!$C:$C,"*NEGÓCIO*")-COUNTIFS(Logs!$A:$A,"&gt;="&amp;Report!$B35+1,Logs!$C:$C,"*NEGÓCIO*")</f>
        <v>0</v>
      </c>
      <c r="E35" s="38">
        <f>COUNTIFS(Logs!$A:$A,"&gt;="&amp;Report!$B35,Logs!$C:$C,"*COMPLETA*")-COUNTIFS(Logs!$A:$A,"&gt;="&amp;Report!$B35+1,Logs!$C:$C,"*COMPLETA")</f>
        <v>0</v>
      </c>
      <c r="F35" s="38">
        <f t="shared" si="3"/>
        <v>0</v>
      </c>
      <c r="G35" s="39" t="str">
        <f t="shared" si="4"/>
        <v>NA</v>
      </c>
    </row>
    <row r="36" spans="2:7" ht="15" customHeight="1" x14ac:dyDescent="0.25">
      <c r="B36" s="34" t="e">
        <f t="shared" si="2"/>
        <v>#VALUE!</v>
      </c>
      <c r="C36" s="38">
        <f>COUNTIFS(Logs!$A:$A,"&gt;="&amp;Report!B36,Logs!$C:$C,"*APLICAÇÃO*")-COUNTIFS(Logs!$A:$A,"&gt;="&amp;Report!B36+1,Logs!$C:$C,"*APLICAÇÃO*")</f>
        <v>0</v>
      </c>
      <c r="D36" s="38">
        <f>COUNTIFS(Logs!$A:$A,"&gt;="&amp;Report!$B36,Logs!$C:$C,"*NEGÓCIO*")-COUNTIFS(Logs!$A:$A,"&gt;="&amp;Report!$B36+1,Logs!$C:$C,"*NEGÓCIO*")</f>
        <v>0</v>
      </c>
      <c r="E36" s="38">
        <f>COUNTIFS(Logs!$A:$A,"&gt;="&amp;Report!$B36,Logs!$C:$C,"*COMPLETA*")-COUNTIFS(Logs!$A:$A,"&gt;="&amp;Report!$B36+1,Logs!$C:$C,"*COMPLETA")</f>
        <v>0</v>
      </c>
      <c r="F36" s="38">
        <f t="shared" si="3"/>
        <v>0</v>
      </c>
      <c r="G36" s="39" t="str">
        <f t="shared" si="4"/>
        <v>NA</v>
      </c>
    </row>
    <row r="37" spans="2:7" ht="15" customHeight="1" x14ac:dyDescent="0.25">
      <c r="B37" s="34" t="e">
        <f t="shared" si="2"/>
        <v>#VALUE!</v>
      </c>
      <c r="C37" s="38">
        <f>COUNTIFS(Logs!$A:$A,"&gt;="&amp;Report!B37,Logs!$C:$C,"*APLICAÇÃO*")-COUNTIFS(Logs!$A:$A,"&gt;="&amp;Report!B37+1,Logs!$C:$C,"*APLICAÇÃO*")</f>
        <v>0</v>
      </c>
      <c r="D37" s="38">
        <f>COUNTIFS(Logs!$A:$A,"&gt;="&amp;Report!$B37,Logs!$C:$C,"*NEGÓCIO*")-COUNTIFS(Logs!$A:$A,"&gt;="&amp;Report!$B37+1,Logs!$C:$C,"*NEGÓCIO*")</f>
        <v>0</v>
      </c>
      <c r="E37" s="38">
        <f>COUNTIFS(Logs!$A:$A,"&gt;="&amp;Report!$B37,Logs!$C:$C,"*COMPLETA*")-COUNTIFS(Logs!$A:$A,"&gt;="&amp;Report!$B37+1,Logs!$C:$C,"*COMPLETA")</f>
        <v>0</v>
      </c>
      <c r="F37" s="38">
        <f t="shared" si="3"/>
        <v>0</v>
      </c>
      <c r="G37" s="39" t="str">
        <f t="shared" si="4"/>
        <v>NA</v>
      </c>
    </row>
    <row r="38" spans="2:7" ht="15" customHeight="1" x14ac:dyDescent="0.25">
      <c r="B38" s="34" t="e">
        <f t="shared" si="2"/>
        <v>#VALUE!</v>
      </c>
      <c r="C38" s="38">
        <f>COUNTIFS(Logs!$A:$A,"&gt;="&amp;Report!B38,Logs!$C:$C,"*APLICAÇÃO*")-COUNTIFS(Logs!$A:$A,"&gt;="&amp;Report!B38+1,Logs!$C:$C,"*APLICAÇÃO*")</f>
        <v>0</v>
      </c>
      <c r="D38" s="38">
        <f>COUNTIFS(Logs!$A:$A,"&gt;="&amp;Report!$B38,Logs!$C:$C,"*NEGÓCIO*")-COUNTIFS(Logs!$A:$A,"&gt;="&amp;Report!$B38+1,Logs!$C:$C,"*NEGÓCIO*")</f>
        <v>0</v>
      </c>
      <c r="E38" s="38">
        <f>COUNTIFS(Logs!$A:$A,"&gt;="&amp;Report!$B38,Logs!$C:$C,"*COMPLETA*")-COUNTIFS(Logs!$A:$A,"&gt;="&amp;Report!$B38+1,Logs!$C:$C,"*COMPLETA")</f>
        <v>0</v>
      </c>
      <c r="F38" s="38">
        <f t="shared" si="3"/>
        <v>0</v>
      </c>
      <c r="G38" s="39" t="str">
        <f t="shared" si="4"/>
        <v>NA</v>
      </c>
    </row>
    <row r="39" spans="2:7" ht="15" customHeight="1" x14ac:dyDescent="0.25">
      <c r="B39" s="34" t="e">
        <f t="shared" si="2"/>
        <v>#VALUE!</v>
      </c>
      <c r="C39" s="38">
        <f>COUNTIFS(Logs!$A:$A,"&gt;="&amp;Report!B39,Logs!$C:$C,"*APLICAÇÃO*")-COUNTIFS(Logs!$A:$A,"&gt;="&amp;Report!B39+1,Logs!$C:$C,"*APLICAÇÃO*")</f>
        <v>0</v>
      </c>
      <c r="D39" s="38">
        <f>COUNTIFS(Logs!$A:$A,"&gt;="&amp;Report!$B39,Logs!$C:$C,"*NEGÓCIO*")-COUNTIFS(Logs!$A:$A,"&gt;="&amp;Report!$B39+1,Logs!$C:$C,"*NEGÓCIO*")</f>
        <v>0</v>
      </c>
      <c r="E39" s="38">
        <f>COUNTIFS(Logs!$A:$A,"&gt;="&amp;Report!$B39,Logs!$C:$C,"*COMPLETA*")-COUNTIFS(Logs!$A:$A,"&gt;="&amp;Report!$B39+1,Logs!$C:$C,"*COMPLETA")</f>
        <v>0</v>
      </c>
      <c r="F39" s="38">
        <f t="shared" si="3"/>
        <v>0</v>
      </c>
      <c r="G39" s="39" t="str">
        <f t="shared" si="4"/>
        <v>NA</v>
      </c>
    </row>
    <row r="40" spans="2:7" ht="15" customHeight="1" x14ac:dyDescent="0.25">
      <c r="B40" s="34" t="e">
        <f t="shared" si="2"/>
        <v>#VALUE!</v>
      </c>
      <c r="C40" s="38">
        <f>COUNTIFS(Logs!$A:$A,"&gt;="&amp;Report!B40,Logs!$C:$C,"*APLICAÇÃO*")-COUNTIFS(Logs!$A:$A,"&gt;="&amp;Report!B40+1,Logs!$C:$C,"*APLICAÇÃO*")</f>
        <v>0</v>
      </c>
      <c r="D40" s="38">
        <f>COUNTIFS(Logs!$A:$A,"&gt;="&amp;Report!$B40,Logs!$C:$C,"*NEGÓCIO*")-COUNTIFS(Logs!$A:$A,"&gt;="&amp;Report!$B40+1,Logs!$C:$C,"*NEGÓCIO*")</f>
        <v>0</v>
      </c>
      <c r="E40" s="38">
        <f>COUNTIFS(Logs!$A:$A,"&gt;="&amp;Report!$B40,Logs!$C:$C,"*COMPLETA*")-COUNTIFS(Logs!$A:$A,"&gt;="&amp;Report!$B40+1,Logs!$C:$C,"*COMPLETA")</f>
        <v>0</v>
      </c>
      <c r="F40" s="38">
        <f t="shared" si="3"/>
        <v>0</v>
      </c>
      <c r="G40" s="39" t="str">
        <f t="shared" si="4"/>
        <v>NA</v>
      </c>
    </row>
    <row r="41" spans="2:7" ht="15" customHeight="1" x14ac:dyDescent="0.25">
      <c r="B41" s="34" t="e">
        <f t="shared" si="2"/>
        <v>#VALUE!</v>
      </c>
      <c r="C41" s="38">
        <f>COUNTIFS(Logs!$A:$A,"&gt;="&amp;Report!B41,Logs!$C:$C,"*APLICAÇÃO*")-COUNTIFS(Logs!$A:$A,"&gt;="&amp;Report!B41+1,Logs!$C:$C,"*APLICAÇÃO*")</f>
        <v>0</v>
      </c>
      <c r="D41" s="38">
        <f>COUNTIFS(Logs!$A:$A,"&gt;="&amp;Report!$B41,Logs!$C:$C,"*NEGÓCIO*")-COUNTIFS(Logs!$A:$A,"&gt;="&amp;Report!$B41+1,Logs!$C:$C,"*NEGÓCIO*")</f>
        <v>0</v>
      </c>
      <c r="E41" s="38">
        <f>COUNTIFS(Logs!$A:$A,"&gt;="&amp;Report!$B41,Logs!$C:$C,"*COMPLETA*")-COUNTIFS(Logs!$A:$A,"&gt;="&amp;Report!$B41+1,Logs!$C:$C,"*COMPLETA")</f>
        <v>0</v>
      </c>
      <c r="F41" s="38">
        <f t="shared" si="3"/>
        <v>0</v>
      </c>
      <c r="G41" s="39" t="str">
        <f t="shared" si="4"/>
        <v>NA</v>
      </c>
    </row>
    <row r="42" spans="2:7" ht="15" customHeight="1" x14ac:dyDescent="0.25">
      <c r="B42" s="34" t="e">
        <f t="shared" si="2"/>
        <v>#VALUE!</v>
      </c>
      <c r="C42" s="38">
        <f>COUNTIFS(Logs!$A:$A,"&gt;="&amp;Report!B42,Logs!$C:$C,"*APLICAÇÃO*")-COUNTIFS(Logs!$A:$A,"&gt;="&amp;Report!B42+1,Logs!$C:$C,"*APLICAÇÃO*")</f>
        <v>0</v>
      </c>
      <c r="D42" s="38">
        <f>COUNTIFS(Logs!$A:$A,"&gt;="&amp;Report!$B42,Logs!$C:$C,"*NEGÓCIO*")-COUNTIFS(Logs!$A:$A,"&gt;="&amp;Report!$B42+1,Logs!$C:$C,"*NEGÓCIO*")</f>
        <v>0</v>
      </c>
      <c r="E42" s="38">
        <f>COUNTIFS(Logs!$A:$A,"&gt;="&amp;Report!$B42,Logs!$C:$C,"*COMPLETA*")-COUNTIFS(Logs!$A:$A,"&gt;="&amp;Report!$B42+1,Logs!$C:$C,"*COMPLETA")</f>
        <v>0</v>
      </c>
      <c r="F42" s="38">
        <f t="shared" si="3"/>
        <v>0</v>
      </c>
      <c r="G42" s="39" t="str">
        <f t="shared" si="4"/>
        <v>NA</v>
      </c>
    </row>
    <row r="43" spans="2:7" ht="15" customHeight="1" x14ac:dyDescent="0.25">
      <c r="B43" s="34" t="e">
        <f t="shared" si="2"/>
        <v>#VALUE!</v>
      </c>
      <c r="C43" s="38">
        <f>COUNTIFS(Logs!$A:$A,"&gt;="&amp;Report!B43,Logs!$C:$C,"*APLICAÇÃO*")-COUNTIFS(Logs!$A:$A,"&gt;="&amp;Report!B43+1,Logs!$C:$C,"*APLICAÇÃO*")</f>
        <v>0</v>
      </c>
      <c r="D43" s="38">
        <f>COUNTIFS(Logs!$A:$A,"&gt;="&amp;Report!$B43,Logs!$C:$C,"*NEGÓCIO*")-COUNTIFS(Logs!$A:$A,"&gt;="&amp;Report!$B43+1,Logs!$C:$C,"*NEGÓCIO*")</f>
        <v>0</v>
      </c>
      <c r="E43" s="38">
        <f>COUNTIFS(Logs!$A:$A,"&gt;="&amp;Report!$B43,Logs!$C:$C,"*COMPLETA*")-COUNTIFS(Logs!$A:$A,"&gt;="&amp;Report!$B43+1,Logs!$C:$C,"*COMPLETA")</f>
        <v>0</v>
      </c>
      <c r="F43" s="38">
        <f t="shared" si="3"/>
        <v>0</v>
      </c>
      <c r="G43" s="39" t="str">
        <f t="shared" si="4"/>
        <v>NA</v>
      </c>
    </row>
    <row r="44" spans="2:7" ht="15" customHeight="1" x14ac:dyDescent="0.25">
      <c r="B44" s="34" t="e">
        <f t="shared" si="2"/>
        <v>#VALUE!</v>
      </c>
      <c r="C44" s="38">
        <f>COUNTIFS(Logs!$A:$A,"&gt;="&amp;Report!B44,Logs!$C:$C,"*APLICAÇÃO*")-COUNTIFS(Logs!$A:$A,"&gt;="&amp;Report!B44+1,Logs!$C:$C,"*APLICAÇÃO*")</f>
        <v>0</v>
      </c>
      <c r="D44" s="38">
        <f>COUNTIFS(Logs!$A:$A,"&gt;="&amp;Report!$B44,Logs!$C:$C,"*NEGÓCIO*")-COUNTIFS(Logs!$A:$A,"&gt;="&amp;Report!$B44+1,Logs!$C:$C,"*NEGÓCIO*")</f>
        <v>0</v>
      </c>
      <c r="E44" s="38">
        <f>COUNTIFS(Logs!$A:$A,"&gt;="&amp;Report!$B44,Logs!$C:$C,"*COMPLETA*")-COUNTIFS(Logs!$A:$A,"&gt;="&amp;Report!$B44+1,Logs!$C:$C,"*COMPLETA")</f>
        <v>0</v>
      </c>
      <c r="F44" s="38">
        <f t="shared" si="3"/>
        <v>0</v>
      </c>
      <c r="G44" s="39" t="str">
        <f t="shared" si="4"/>
        <v>NA</v>
      </c>
    </row>
    <row r="45" spans="2:7" ht="15" customHeight="1" x14ac:dyDescent="0.25">
      <c r="B45" s="34" t="e">
        <f t="shared" si="2"/>
        <v>#VALUE!</v>
      </c>
      <c r="C45" s="38">
        <f>COUNTIFS(Logs!$A:$A,"&gt;="&amp;Report!B45,Logs!$C:$C,"*APLICAÇÃO*")-COUNTIFS(Logs!$A:$A,"&gt;="&amp;Report!B45+1,Logs!$C:$C,"*APLICAÇÃO*")</f>
        <v>0</v>
      </c>
      <c r="D45" s="38">
        <f>COUNTIFS(Logs!$A:$A,"&gt;="&amp;Report!$B45,Logs!$C:$C,"*NEGÓCIO*")-COUNTIFS(Logs!$A:$A,"&gt;="&amp;Report!$B45+1,Logs!$C:$C,"*NEGÓCIO*")</f>
        <v>0</v>
      </c>
      <c r="E45" s="38">
        <f>COUNTIFS(Logs!$A:$A,"&gt;="&amp;Report!$B45,Logs!$C:$C,"*COMPLETA*")-COUNTIFS(Logs!$A:$A,"&gt;="&amp;Report!$B45+1,Logs!$C:$C,"*COMPLETA")</f>
        <v>0</v>
      </c>
      <c r="F45" s="38">
        <f t="shared" si="3"/>
        <v>0</v>
      </c>
      <c r="G45" s="39" t="str">
        <f t="shared" si="4"/>
        <v>NA</v>
      </c>
    </row>
    <row r="46" spans="2:7" ht="15" customHeight="1" x14ac:dyDescent="0.25">
      <c r="B46" s="34" t="e">
        <f t="shared" si="2"/>
        <v>#VALUE!</v>
      </c>
      <c r="C46" s="38">
        <f>COUNTIFS(Logs!$A:$A,"&gt;="&amp;Report!B46,Logs!$C:$C,"*APLICAÇÃO*")-COUNTIFS(Logs!$A:$A,"&gt;="&amp;Report!B46+1,Logs!$C:$C,"*APLICAÇÃO*")</f>
        <v>0</v>
      </c>
      <c r="D46" s="38">
        <f>COUNTIFS(Logs!$A:$A,"&gt;="&amp;Report!$B46,Logs!$C:$C,"*NEGÓCIO*")-COUNTIFS(Logs!$A:$A,"&gt;="&amp;Report!$B46+1,Logs!$C:$C,"*NEGÓCIO*")</f>
        <v>0</v>
      </c>
      <c r="E46" s="38">
        <f>COUNTIFS(Logs!$A:$A,"&gt;="&amp;Report!$B46,Logs!$C:$C,"*COMPLETA*")-COUNTIFS(Logs!$A:$A,"&gt;="&amp;Report!$B46+1,Logs!$C:$C,"*COMPLETA")</f>
        <v>0</v>
      </c>
      <c r="F46" s="38">
        <f t="shared" si="3"/>
        <v>0</v>
      </c>
      <c r="G46" s="39" t="str">
        <f t="shared" si="4"/>
        <v>NA</v>
      </c>
    </row>
    <row r="47" spans="2:7" ht="15" customHeight="1" x14ac:dyDescent="0.25">
      <c r="B47" s="34" t="e">
        <f t="shared" si="2"/>
        <v>#VALUE!</v>
      </c>
      <c r="C47" s="38">
        <f>COUNTIFS(Logs!$A:$A,"&gt;="&amp;Report!B47,Logs!$C:$C,"*APLICAÇÃO*")-COUNTIFS(Logs!$A:$A,"&gt;="&amp;Report!B47+1,Logs!$C:$C,"*APLICAÇÃO*")</f>
        <v>0</v>
      </c>
      <c r="D47" s="38">
        <f>COUNTIFS(Logs!$A:$A,"&gt;="&amp;Report!$B47,Logs!$C:$C,"*NEGÓCIO*")-COUNTIFS(Logs!$A:$A,"&gt;="&amp;Report!$B47+1,Logs!$C:$C,"*NEGÓCIO*")</f>
        <v>0</v>
      </c>
      <c r="E47" s="38">
        <f>COUNTIFS(Logs!$A:$A,"&gt;="&amp;Report!$B47,Logs!$C:$C,"*COMPLETA*")-COUNTIFS(Logs!$A:$A,"&gt;="&amp;Report!$B47+1,Logs!$C:$C,"*COMPLETA")</f>
        <v>0</v>
      </c>
      <c r="F47" s="38">
        <f t="shared" si="3"/>
        <v>0</v>
      </c>
      <c r="G47" s="39" t="str">
        <f t="shared" si="4"/>
        <v>NA</v>
      </c>
    </row>
    <row r="48" spans="2:7" ht="15" customHeight="1" x14ac:dyDescent="0.25">
      <c r="B48" s="34" t="e">
        <f t="shared" si="2"/>
        <v>#VALUE!</v>
      </c>
      <c r="C48" s="38">
        <f>COUNTIFS(Logs!$A:$A,"&gt;="&amp;Report!B48,Logs!$C:$C,"*APLICAÇÃO*")-COUNTIFS(Logs!$A:$A,"&gt;="&amp;Report!B48+1,Logs!$C:$C,"*APLICAÇÃO*")</f>
        <v>0</v>
      </c>
      <c r="D48" s="38">
        <f>COUNTIFS(Logs!$A:$A,"&gt;="&amp;Report!$B48,Logs!$C:$C,"*NEGÓCIO*")-COUNTIFS(Logs!$A:$A,"&gt;="&amp;Report!$B48+1,Logs!$C:$C,"*NEGÓCIO*")</f>
        <v>0</v>
      </c>
      <c r="E48" s="38">
        <f>COUNTIFS(Logs!$A:$A,"&gt;="&amp;Report!$B48,Logs!$C:$C,"*COMPLETA*")-COUNTIFS(Logs!$A:$A,"&gt;="&amp;Report!$B48+1,Logs!$C:$C,"*COMPLETA")</f>
        <v>0</v>
      </c>
      <c r="F48" s="38">
        <f t="shared" si="3"/>
        <v>0</v>
      </c>
      <c r="G48" s="39" t="str">
        <f t="shared" si="4"/>
        <v>NA</v>
      </c>
    </row>
    <row r="49" spans="2:7" ht="15" customHeight="1" x14ac:dyDescent="0.25">
      <c r="B49" s="34" t="e">
        <f t="shared" si="2"/>
        <v>#VALUE!</v>
      </c>
      <c r="C49" s="38">
        <f>COUNTIFS(Logs!$A:$A,"&gt;="&amp;Report!B49,Logs!$C:$C,"*APLICAÇÃO*")-COUNTIFS(Logs!$A:$A,"&gt;="&amp;Report!B49+1,Logs!$C:$C,"*APLICAÇÃO*")</f>
        <v>0</v>
      </c>
      <c r="D49" s="38">
        <f>COUNTIFS(Logs!$A:$A,"&gt;="&amp;Report!$B49,Logs!$C:$C,"*NEGÓCIO*")-COUNTIFS(Logs!$A:$A,"&gt;="&amp;Report!$B49+1,Logs!$C:$C,"*NEGÓCIO*")</f>
        <v>0</v>
      </c>
      <c r="E49" s="38">
        <f>COUNTIFS(Logs!$A:$A,"&gt;="&amp;Report!$B49,Logs!$C:$C,"*COMPLETA*")-COUNTIFS(Logs!$A:$A,"&gt;="&amp;Report!$B49+1,Logs!$C:$C,"*COMPLETA")</f>
        <v>0</v>
      </c>
      <c r="F49" s="38">
        <f t="shared" si="3"/>
        <v>0</v>
      </c>
      <c r="G49" s="39" t="str">
        <f t="shared" si="4"/>
        <v>NA</v>
      </c>
    </row>
    <row r="50" spans="2:7" ht="15" customHeight="1" x14ac:dyDescent="0.25">
      <c r="B50" s="34" t="e">
        <f t="shared" si="2"/>
        <v>#VALUE!</v>
      </c>
      <c r="C50" s="38">
        <f>COUNTIFS(Logs!$A:$A,"&gt;="&amp;Report!B50,Logs!$C:$C,"*APLICAÇÃO*")-COUNTIFS(Logs!$A:$A,"&gt;="&amp;Report!B50+1,Logs!$C:$C,"*APLICAÇÃO*")</f>
        <v>0</v>
      </c>
      <c r="D50" s="38">
        <f>COUNTIFS(Logs!$A:$A,"&gt;="&amp;Report!$B50,Logs!$C:$C,"*NEGÓCIO*")-COUNTIFS(Logs!$A:$A,"&gt;="&amp;Report!$B50+1,Logs!$C:$C,"*NEGÓCIO*")</f>
        <v>0</v>
      </c>
      <c r="E50" s="38">
        <f>COUNTIFS(Logs!$A:$A,"&gt;="&amp;Report!$B50,Logs!$C:$C,"*COMPLETA*")-COUNTIFS(Logs!$A:$A,"&gt;="&amp;Report!$B50+1,Logs!$C:$C,"*COMPLETA")</f>
        <v>0</v>
      </c>
      <c r="F50" s="38">
        <f t="shared" si="3"/>
        <v>0</v>
      </c>
      <c r="G50" s="39" t="str">
        <f t="shared" si="4"/>
        <v>NA</v>
      </c>
    </row>
    <row r="51" spans="2:7" ht="15" customHeight="1" x14ac:dyDescent="0.25">
      <c r="B51" s="34" t="e">
        <f t="shared" si="2"/>
        <v>#VALUE!</v>
      </c>
      <c r="C51" s="38">
        <f>COUNTIFS(Logs!$A:$A,"&gt;="&amp;Report!B51,Logs!$C:$C,"*APLICAÇÃO*")-COUNTIFS(Logs!$A:$A,"&gt;="&amp;Report!B51+1,Logs!$C:$C,"*APLICAÇÃO*")</f>
        <v>0</v>
      </c>
      <c r="D51" s="38">
        <f>COUNTIFS(Logs!$A:$A,"&gt;="&amp;Report!$B51,Logs!$C:$C,"*NEGÓCIO*")-COUNTIFS(Logs!$A:$A,"&gt;="&amp;Report!$B51+1,Logs!$C:$C,"*NEGÓCIO*")</f>
        <v>0</v>
      </c>
      <c r="E51" s="38">
        <f>COUNTIFS(Logs!$A:$A,"&gt;="&amp;Report!$B51,Logs!$C:$C,"*COMPLETA*")-COUNTIFS(Logs!$A:$A,"&gt;="&amp;Report!$B51+1,Logs!$C:$C,"*COMPLETA")</f>
        <v>0</v>
      </c>
      <c r="F51" s="38">
        <f t="shared" si="3"/>
        <v>0</v>
      </c>
      <c r="G51" s="39" t="str">
        <f t="shared" si="4"/>
        <v>NA</v>
      </c>
    </row>
    <row r="52" spans="2:7" ht="15" customHeight="1" x14ac:dyDescent="0.25">
      <c r="B52" s="34" t="e">
        <f t="shared" si="2"/>
        <v>#VALUE!</v>
      </c>
      <c r="C52" s="38">
        <f>COUNTIFS(Logs!$A:$A,"&gt;="&amp;Report!B52,Logs!$C:$C,"*APLICAÇÃO*")-COUNTIFS(Logs!$A:$A,"&gt;="&amp;Report!B52+1,Logs!$C:$C,"*APLICAÇÃO*")</f>
        <v>0</v>
      </c>
      <c r="D52" s="38">
        <f>COUNTIFS(Logs!$A:$A,"&gt;="&amp;Report!$B52,Logs!$C:$C,"*NEGÓCIO*")-COUNTIFS(Logs!$A:$A,"&gt;="&amp;Report!$B52+1,Logs!$C:$C,"*NEGÓCIO*")</f>
        <v>0</v>
      </c>
      <c r="E52" s="38">
        <f>COUNTIFS(Logs!$A:$A,"&gt;="&amp;Report!$B52,Logs!$C:$C,"*COMPLETA*")-COUNTIFS(Logs!$A:$A,"&gt;="&amp;Report!$B52+1,Logs!$C:$C,"*COMPLETA")</f>
        <v>0</v>
      </c>
      <c r="F52" s="38">
        <f t="shared" si="3"/>
        <v>0</v>
      </c>
      <c r="G52" s="39" t="str">
        <f t="shared" si="4"/>
        <v>NA</v>
      </c>
    </row>
    <row r="53" spans="2:7" ht="15" customHeight="1" x14ac:dyDescent="0.25">
      <c r="B53" s="34" t="e">
        <f t="shared" si="2"/>
        <v>#VALUE!</v>
      </c>
      <c r="C53" s="38">
        <f>COUNTIFS(Logs!$A:$A,"&gt;="&amp;Report!B53,Logs!$C:$C,"*APLICAÇÃO*")-COUNTIFS(Logs!$A:$A,"&gt;="&amp;Report!B53+1,Logs!$C:$C,"*APLICAÇÃO*")</f>
        <v>0</v>
      </c>
      <c r="D53" s="38">
        <f>COUNTIFS(Logs!$A:$A,"&gt;="&amp;Report!$B53,Logs!$C:$C,"*NEGÓCIO*")-COUNTIFS(Logs!$A:$A,"&gt;="&amp;Report!$B53+1,Logs!$C:$C,"*NEGÓCIO*")</f>
        <v>0</v>
      </c>
      <c r="E53" s="38">
        <f>COUNTIFS(Logs!$A:$A,"&gt;="&amp;Report!$B53,Logs!$C:$C,"*COMPLETA*")-COUNTIFS(Logs!$A:$A,"&gt;="&amp;Report!$B53+1,Logs!$C:$C,"*COMPLETA")</f>
        <v>0</v>
      </c>
      <c r="F53" s="38">
        <f t="shared" si="3"/>
        <v>0</v>
      </c>
      <c r="G53" s="39" t="str">
        <f t="shared" si="4"/>
        <v>NA</v>
      </c>
    </row>
    <row r="54" spans="2:7" ht="15" customHeight="1" x14ac:dyDescent="0.25">
      <c r="B54" s="34" t="e">
        <f t="shared" si="2"/>
        <v>#VALUE!</v>
      </c>
      <c r="C54" s="38">
        <f>COUNTIFS(Logs!$A:$A,"&gt;="&amp;Report!B54,Logs!$C:$C,"*APLICAÇÃO*")-COUNTIFS(Logs!$A:$A,"&gt;="&amp;Report!B54+1,Logs!$C:$C,"*APLICAÇÃO*")</f>
        <v>0</v>
      </c>
      <c r="D54" s="38">
        <f>COUNTIFS(Logs!$A:$A,"&gt;="&amp;Report!$B54,Logs!$C:$C,"*NEGÓCIO*")-COUNTIFS(Logs!$A:$A,"&gt;="&amp;Report!$B54+1,Logs!$C:$C,"*NEGÓCIO*")</f>
        <v>0</v>
      </c>
      <c r="E54" s="38">
        <f>COUNTIFS(Logs!$A:$A,"&gt;="&amp;Report!$B54,Logs!$C:$C,"*COMPLETA*")-COUNTIFS(Logs!$A:$A,"&gt;="&amp;Report!$B54+1,Logs!$C:$C,"*COMPLETA")</f>
        <v>0</v>
      </c>
      <c r="F54" s="38">
        <f t="shared" si="3"/>
        <v>0</v>
      </c>
      <c r="G54" s="39" t="str">
        <f t="shared" si="4"/>
        <v>NA</v>
      </c>
    </row>
    <row r="55" spans="2:7" ht="15" customHeight="1" x14ac:dyDescent="0.25">
      <c r="B55" s="34" t="e">
        <f t="shared" si="2"/>
        <v>#VALUE!</v>
      </c>
      <c r="C55" s="38">
        <f>COUNTIFS(Logs!$A:$A,"&gt;="&amp;Report!B55,Logs!$C:$C,"*APLICAÇÃO*")-COUNTIFS(Logs!$A:$A,"&gt;="&amp;Report!B55+1,Logs!$C:$C,"*APLICAÇÃO*")</f>
        <v>0</v>
      </c>
      <c r="D55" s="38">
        <f>COUNTIFS(Logs!$A:$A,"&gt;="&amp;Report!$B55,Logs!$C:$C,"*NEGÓCIO*")-COUNTIFS(Logs!$A:$A,"&gt;="&amp;Report!$B55+1,Logs!$C:$C,"*NEGÓCIO*")</f>
        <v>0</v>
      </c>
      <c r="E55" s="38">
        <f>COUNTIFS(Logs!$A:$A,"&gt;="&amp;Report!$B55,Logs!$C:$C,"*COMPLETA*")-COUNTIFS(Logs!$A:$A,"&gt;="&amp;Report!$B55+1,Logs!$C:$C,"*COMPLETA")</f>
        <v>0</v>
      </c>
      <c r="F55" s="38">
        <f t="shared" si="3"/>
        <v>0</v>
      </c>
      <c r="G55" s="39" t="str">
        <f t="shared" si="4"/>
        <v>NA</v>
      </c>
    </row>
    <row r="56" spans="2:7" ht="15" customHeight="1" x14ac:dyDescent="0.25">
      <c r="B56" s="34" t="e">
        <f t="shared" si="2"/>
        <v>#VALUE!</v>
      </c>
      <c r="C56" s="38">
        <f>COUNTIFS(Logs!$A:$A,"&gt;="&amp;Report!B56,Logs!$C:$C,"*APLICAÇÃO*")-COUNTIFS(Logs!$A:$A,"&gt;="&amp;Report!B56+1,Logs!$C:$C,"*APLICAÇÃO*")</f>
        <v>0</v>
      </c>
      <c r="D56" s="38">
        <f>COUNTIFS(Logs!$A:$A,"&gt;="&amp;Report!$B56,Logs!$C:$C,"*NEGÓCIO*")-COUNTIFS(Logs!$A:$A,"&gt;="&amp;Report!$B56+1,Logs!$C:$C,"*NEGÓCIO*")</f>
        <v>0</v>
      </c>
      <c r="E56" s="38">
        <f>COUNTIFS(Logs!$A:$A,"&gt;="&amp;Report!$B56,Logs!$C:$C,"*COMPLETA*")-COUNTIFS(Logs!$A:$A,"&gt;="&amp;Report!$B56+1,Logs!$C:$C,"*COMPLETA")</f>
        <v>0</v>
      </c>
      <c r="F56" s="38">
        <f t="shared" si="3"/>
        <v>0</v>
      </c>
      <c r="G56" s="39" t="str">
        <f t="shared" si="4"/>
        <v>NA</v>
      </c>
    </row>
    <row r="57" spans="2:7" ht="15" customHeight="1" x14ac:dyDescent="0.25">
      <c r="B57" s="34" t="e">
        <f t="shared" si="2"/>
        <v>#VALUE!</v>
      </c>
      <c r="C57" s="38">
        <f>COUNTIFS(Logs!$A:$A,"&gt;="&amp;Report!B57,Logs!$C:$C,"*APLICAÇÃO*")-COUNTIFS(Logs!$A:$A,"&gt;="&amp;Report!B57+1,Logs!$C:$C,"*APLICAÇÃO*")</f>
        <v>0</v>
      </c>
      <c r="D57" s="38">
        <f>COUNTIFS(Logs!$A:$A,"&gt;="&amp;Report!$B57,Logs!$C:$C,"*NEGÓCIO*")-COUNTIFS(Logs!$A:$A,"&gt;="&amp;Report!$B57+1,Logs!$C:$C,"*NEGÓCIO*")</f>
        <v>0</v>
      </c>
      <c r="E57" s="38">
        <f>COUNTIFS(Logs!$A:$A,"&gt;="&amp;Report!$B57,Logs!$C:$C,"*COMPLETA*")-COUNTIFS(Logs!$A:$A,"&gt;="&amp;Report!$B57+1,Logs!$C:$C,"*COMPLETA")</f>
        <v>0</v>
      </c>
      <c r="F57" s="38">
        <f t="shared" si="3"/>
        <v>0</v>
      </c>
      <c r="G57" s="39" t="str">
        <f t="shared" si="4"/>
        <v>NA</v>
      </c>
    </row>
    <row r="58" spans="2:7" ht="15" customHeight="1" x14ac:dyDescent="0.25">
      <c r="B58" s="34" t="e">
        <f t="shared" si="2"/>
        <v>#VALUE!</v>
      </c>
      <c r="C58" s="38">
        <f>COUNTIFS(Logs!$A:$A,"&gt;="&amp;Report!B58,Logs!$C:$C,"*APLICAÇÃO*")-COUNTIFS(Logs!$A:$A,"&gt;="&amp;Report!B58+1,Logs!$C:$C,"*APLICAÇÃO*")</f>
        <v>0</v>
      </c>
      <c r="D58" s="38">
        <f>COUNTIFS(Logs!$A:$A,"&gt;="&amp;Report!$B58,Logs!$C:$C,"*NEGÓCIO*")-COUNTIFS(Logs!$A:$A,"&gt;="&amp;Report!$B58+1,Logs!$C:$C,"*NEGÓCIO*")</f>
        <v>0</v>
      </c>
      <c r="E58" s="38">
        <f>COUNTIFS(Logs!$A:$A,"&gt;="&amp;Report!$B58,Logs!$C:$C,"*COMPLETA*")-COUNTIFS(Logs!$A:$A,"&gt;="&amp;Report!$B58+1,Logs!$C:$C,"*COMPLETA")</f>
        <v>0</v>
      </c>
      <c r="F58" s="38">
        <f t="shared" si="3"/>
        <v>0</v>
      </c>
      <c r="G58" s="39" t="str">
        <f t="shared" si="4"/>
        <v>NA</v>
      </c>
    </row>
    <row r="59" spans="2:7" ht="15" customHeight="1" x14ac:dyDescent="0.25">
      <c r="B59" s="34" t="e">
        <f t="shared" si="2"/>
        <v>#VALUE!</v>
      </c>
      <c r="C59" s="38">
        <f>COUNTIFS(Logs!$A:$A,"&gt;="&amp;Report!B59,Logs!$C:$C,"*APLICAÇÃO*")-COUNTIFS(Logs!$A:$A,"&gt;="&amp;Report!B59+1,Logs!$C:$C,"*APLICAÇÃO*")</f>
        <v>0</v>
      </c>
      <c r="D59" s="38">
        <f>COUNTIFS(Logs!$A:$A,"&gt;="&amp;Report!$B59,Logs!$C:$C,"*NEGÓCIO*")-COUNTIFS(Logs!$A:$A,"&gt;="&amp;Report!$B59+1,Logs!$C:$C,"*NEGÓCIO*")</f>
        <v>0</v>
      </c>
      <c r="E59" s="38">
        <f>COUNTIFS(Logs!$A:$A,"&gt;="&amp;Report!$B59,Logs!$C:$C,"*COMPLETA*")-COUNTIFS(Logs!$A:$A,"&gt;="&amp;Report!$B59+1,Logs!$C:$C,"*COMPLETA")</f>
        <v>0</v>
      </c>
      <c r="F59" s="38">
        <f t="shared" si="3"/>
        <v>0</v>
      </c>
      <c r="G59" s="39" t="str">
        <f t="shared" si="4"/>
        <v>NA</v>
      </c>
    </row>
    <row r="60" spans="2:7" ht="15" customHeight="1" x14ac:dyDescent="0.25">
      <c r="B60" s="34" t="e">
        <f t="shared" si="2"/>
        <v>#VALUE!</v>
      </c>
      <c r="C60" s="38">
        <f>COUNTIFS(Logs!$A:$A,"&gt;="&amp;Report!B60,Logs!$C:$C,"*APLICAÇÃO*")-COUNTIFS(Logs!$A:$A,"&gt;="&amp;Report!B60+1,Logs!$C:$C,"*APLICAÇÃO*")</f>
        <v>0</v>
      </c>
      <c r="D60" s="38">
        <f>COUNTIFS(Logs!$A:$A,"&gt;="&amp;Report!$B60,Logs!$C:$C,"*NEGÓCIO*")-COUNTIFS(Logs!$A:$A,"&gt;="&amp;Report!$B60+1,Logs!$C:$C,"*NEGÓCIO*")</f>
        <v>0</v>
      </c>
      <c r="E60" s="38">
        <f>COUNTIFS(Logs!$A:$A,"&gt;="&amp;Report!$B60,Logs!$C:$C,"*COMPLETA*")-COUNTIFS(Logs!$A:$A,"&gt;="&amp;Report!$B60+1,Logs!$C:$C,"*COMPLETA")</f>
        <v>0</v>
      </c>
      <c r="F60" s="38">
        <f t="shared" si="3"/>
        <v>0</v>
      </c>
      <c r="G60" s="39" t="str">
        <f t="shared" si="4"/>
        <v>NA</v>
      </c>
    </row>
    <row r="61" spans="2:7" ht="15" customHeight="1" x14ac:dyDescent="0.25">
      <c r="B61" s="34" t="e">
        <f t="shared" si="2"/>
        <v>#VALUE!</v>
      </c>
      <c r="C61" s="38">
        <f>COUNTIFS(Logs!$A:$A,"&gt;="&amp;Report!B61,Logs!$C:$C,"*APLICAÇÃO*")-COUNTIFS(Logs!$A:$A,"&gt;="&amp;Report!B61+1,Logs!$C:$C,"*APLICAÇÃO*")</f>
        <v>0</v>
      </c>
      <c r="D61" s="38">
        <f>COUNTIFS(Logs!$A:$A,"&gt;="&amp;Report!$B61,Logs!$C:$C,"*NEGÓCIO*")-COUNTIFS(Logs!$A:$A,"&gt;="&amp;Report!$B61+1,Logs!$C:$C,"*NEGÓCIO*")</f>
        <v>0</v>
      </c>
      <c r="E61" s="38">
        <f>COUNTIFS(Logs!$A:$A,"&gt;="&amp;Report!$B61,Logs!$C:$C,"*COMPLETA*")-COUNTIFS(Logs!$A:$A,"&gt;="&amp;Report!$B61+1,Logs!$C:$C,"*COMPLETA")</f>
        <v>0</v>
      </c>
      <c r="F61" s="38">
        <f t="shared" si="3"/>
        <v>0</v>
      </c>
      <c r="G61" s="39" t="str">
        <f t="shared" si="4"/>
        <v>NA</v>
      </c>
    </row>
    <row r="62" spans="2:7" ht="15" customHeight="1" x14ac:dyDescent="0.25">
      <c r="B62"/>
    </row>
    <row r="63" spans="2:7" ht="15" customHeight="1" x14ac:dyDescent="0.25">
      <c r="B63"/>
    </row>
    <row r="64" spans="2:7" ht="15" customHeight="1" x14ac:dyDescent="0.25">
      <c r="B64"/>
    </row>
    <row r="65" spans="2:2" ht="15" customHeight="1" x14ac:dyDescent="0.25">
      <c r="B65"/>
    </row>
    <row r="66" spans="2:2" ht="15" customHeight="1" x14ac:dyDescent="0.25">
      <c r="B66"/>
    </row>
    <row r="67" spans="2:2" ht="15" customHeight="1" x14ac:dyDescent="0.25">
      <c r="B67"/>
    </row>
    <row r="68" spans="2:2" ht="15" customHeight="1" x14ac:dyDescent="0.25">
      <c r="B68"/>
    </row>
    <row r="69" spans="2:2" ht="15" customHeight="1" x14ac:dyDescent="0.25">
      <c r="B69"/>
    </row>
    <row r="70" spans="2:2" ht="15" customHeight="1" x14ac:dyDescent="0.25">
      <c r="B70"/>
    </row>
    <row r="71" spans="2:2" ht="15" customHeight="1" x14ac:dyDescent="0.25">
      <c r="B71"/>
    </row>
    <row r="72" spans="2:2" ht="15" customHeight="1" x14ac:dyDescent="0.25">
      <c r="B72"/>
    </row>
    <row r="73" spans="2:2" ht="15" customHeight="1" x14ac:dyDescent="0.25">
      <c r="B73"/>
    </row>
  </sheetData>
  <conditionalFormatting sqref="B5 B3:H3">
    <cfRule type="expression" dxfId="13" priority="24">
      <formula>#REF!="BusinessException"</formula>
    </cfRule>
    <cfRule type="expression" dxfId="12" priority="25">
      <formula>#REF!="ApplicationException"</formula>
    </cfRule>
    <cfRule type="expression" dxfId="11" priority="26">
      <formula>#REF!="Successful"</formula>
    </cfRule>
  </conditionalFormatting>
  <conditionalFormatting sqref="B27:B75">
    <cfRule type="notContainsBlanks" dxfId="10" priority="28">
      <formula>LEN(TRIM(B27))&gt;0</formula>
    </cfRule>
  </conditionalFormatting>
  <conditionalFormatting sqref="B27">
    <cfRule type="expression" dxfId="9" priority="4">
      <formula>B27=""</formula>
    </cfRule>
    <cfRule type="expression" dxfId="8" priority="5">
      <formula>$C27="Exceção Negócio"</formula>
    </cfRule>
    <cfRule type="expression" dxfId="7" priority="6">
      <formula>$C27="Exceção Aplicação"</formula>
    </cfRule>
    <cfRule type="expression" dxfId="6" priority="7">
      <formula>$C27="Execução Completa"</formula>
    </cfRule>
  </conditionalFormatting>
  <conditionalFormatting sqref="B26">
    <cfRule type="expression" dxfId="5" priority="1">
      <formula>#REF!="BusinessException"</formula>
    </cfRule>
    <cfRule type="expression" dxfId="4" priority="2">
      <formula>#REF!="ApplicationException"</formula>
    </cfRule>
    <cfRule type="expression" dxfId="3" priority="3">
      <formula>#REF!="Successful"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13"/>
  <sheetViews>
    <sheetView zoomScale="90" zoomScaleNormal="90" workbookViewId="0">
      <selection activeCell="A2" sqref="A2:D2"/>
    </sheetView>
  </sheetViews>
  <sheetFormatPr defaultColWidth="0" defaultRowHeight="15" x14ac:dyDescent="0.25"/>
  <cols>
    <col min="1" max="1" width="20.7109375" style="2" customWidth="1"/>
    <col min="2" max="2" width="40.7109375" style="3" customWidth="1"/>
    <col min="3" max="3" width="20.7109375" style="3" customWidth="1"/>
    <col min="4" max="4" width="40.7109375" style="4" customWidth="1"/>
    <col min="5" max="16384" width="9.140625" style="1" hidden="1"/>
  </cols>
  <sheetData>
    <row r="1" spans="1:4" x14ac:dyDescent="0.25">
      <c r="A1" s="26" t="s">
        <v>44</v>
      </c>
      <c r="B1" s="26" t="s">
        <v>45</v>
      </c>
      <c r="C1" s="26" t="s">
        <v>46</v>
      </c>
      <c r="D1" s="27" t="s">
        <v>47</v>
      </c>
    </row>
    <row r="2" spans="1:4" ht="30.75" customHeight="1" x14ac:dyDescent="0.25">
      <c r="A2" s="2" t="s">
        <v>48</v>
      </c>
      <c r="B2" s="3" t="s">
        <v>6</v>
      </c>
      <c r="C2" s="3" t="s">
        <v>4</v>
      </c>
      <c r="D2" s="4" t="s">
        <v>5</v>
      </c>
    </row>
    <row r="3" spans="1:4" ht="51" x14ac:dyDescent="0.25">
      <c r="A3" s="2" t="s">
        <v>49</v>
      </c>
      <c r="B3" s="3" t="s">
        <v>9</v>
      </c>
      <c r="C3" s="3" t="s">
        <v>7</v>
      </c>
      <c r="D3" s="4" t="s">
        <v>8</v>
      </c>
    </row>
    <row r="4" spans="1:4" ht="38.25" x14ac:dyDescent="0.25">
      <c r="A4" s="2" t="s">
        <v>50</v>
      </c>
      <c r="B4" s="3" t="s">
        <v>11</v>
      </c>
      <c r="C4" s="3" t="s">
        <v>4</v>
      </c>
      <c r="D4" s="4" t="s">
        <v>10</v>
      </c>
    </row>
    <row r="5" spans="1:4" ht="51" x14ac:dyDescent="0.25">
      <c r="A5" s="2" t="s">
        <v>51</v>
      </c>
      <c r="B5" s="3" t="s">
        <v>12</v>
      </c>
      <c r="C5" s="3" t="s">
        <v>7</v>
      </c>
      <c r="D5" s="4" t="s">
        <v>8</v>
      </c>
    </row>
    <row r="6" spans="1:4" ht="38.25" x14ac:dyDescent="0.25">
      <c r="A6" s="2" t="s">
        <v>52</v>
      </c>
      <c r="B6" s="3" t="s">
        <v>14</v>
      </c>
      <c r="C6" s="3" t="s">
        <v>4</v>
      </c>
      <c r="D6" s="4" t="s">
        <v>13</v>
      </c>
    </row>
    <row r="7" spans="1:4" ht="28.5" x14ac:dyDescent="0.25">
      <c r="A7" s="2" t="s">
        <v>53</v>
      </c>
      <c r="B7" s="3" t="s">
        <v>16</v>
      </c>
      <c r="C7" s="3" t="s">
        <v>4</v>
      </c>
      <c r="D7" s="4" t="s">
        <v>15</v>
      </c>
    </row>
    <row r="8" spans="1:4" ht="28.5" x14ac:dyDescent="0.25">
      <c r="A8" s="2" t="s">
        <v>54</v>
      </c>
      <c r="B8" s="3" t="s">
        <v>19</v>
      </c>
      <c r="C8" s="3" t="s">
        <v>17</v>
      </c>
      <c r="D8" s="4" t="s">
        <v>18</v>
      </c>
    </row>
    <row r="9" spans="1:4" ht="28.5" x14ac:dyDescent="0.25">
      <c r="A9" s="2" t="s">
        <v>55</v>
      </c>
      <c r="B9" s="3" t="s">
        <v>21</v>
      </c>
      <c r="C9" s="3" t="s">
        <v>17</v>
      </c>
      <c r="D9" s="4" t="s">
        <v>20</v>
      </c>
    </row>
    <row r="10" spans="1:4" ht="51" x14ac:dyDescent="0.25">
      <c r="A10" s="2" t="s">
        <v>56</v>
      </c>
      <c r="B10" s="3" t="s">
        <v>22</v>
      </c>
      <c r="C10" s="3" t="s">
        <v>7</v>
      </c>
      <c r="D10" s="4" t="s">
        <v>8</v>
      </c>
    </row>
    <row r="11" spans="1:4" ht="63.75" x14ac:dyDescent="0.25">
      <c r="A11" s="2" t="s">
        <v>57</v>
      </c>
      <c r="B11" s="3" t="s">
        <v>24</v>
      </c>
      <c r="C11" s="3" t="s">
        <v>4</v>
      </c>
      <c r="D11" s="4" t="s">
        <v>23</v>
      </c>
    </row>
    <row r="12" spans="1:4" ht="63.75" x14ac:dyDescent="0.25">
      <c r="A12" s="2" t="s">
        <v>58</v>
      </c>
      <c r="B12" s="3" t="s">
        <v>26</v>
      </c>
      <c r="C12" s="3" t="s">
        <v>4</v>
      </c>
      <c r="D12" s="4" t="s">
        <v>25</v>
      </c>
    </row>
    <row r="13" spans="1:4" ht="28.5" x14ac:dyDescent="0.25">
      <c r="A13" s="2" t="s">
        <v>59</v>
      </c>
      <c r="B13" s="3" t="s">
        <v>27</v>
      </c>
      <c r="C13" s="3" t="s">
        <v>4</v>
      </c>
      <c r="D13" s="4" t="s">
        <v>5</v>
      </c>
    </row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Logs</vt:lpstr>
      <vt:lpstr>Report</vt:lpstr>
      <vt:lpstr>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1</dc:creator>
  <cp:keywords/>
  <dc:description/>
  <cp:lastModifiedBy>Leticia Cruz Silva</cp:lastModifiedBy>
  <cp:revision/>
  <dcterms:created xsi:type="dcterms:W3CDTF">2020-10-18T02:05:44Z</dcterms:created>
  <dcterms:modified xsi:type="dcterms:W3CDTF">2022-12-06T18:38:54Z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2022-07-14T21:58:32Z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360b8da1-dfb1-48f3-981b-d6456d71ce08</vt:lpwstr>
  </property>
  <property fmtid="{D5CDD505-2E9C-101B-9397-08002B2CF9AE}" pid="8" name="MSIP_Label_22deaceb-9851-4663-bccf-596767454be3_ContentBits">
    <vt:lpwstr>2</vt:lpwstr>
  </property>
</Properties>
</file>