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7/07_01/"/>
    </mc:Choice>
  </mc:AlternateContent>
  <xr:revisionPtr revIDLastSave="48" documentId="13_ncr:1_{9A471822-E7AB-AD4D-AB4D-2C5B367E076C}" xr6:coauthVersionLast="47" xr6:coauthVersionMax="47" xr10:uidLastSave="{49CFEC7E-8D1C-48DA-B27A-0A9019A858AB}"/>
  <bookViews>
    <workbookView xWindow="-108" yWindow="-108" windowWidth="23256" windowHeight="12456" activeTab="2" xr2:uid="{8534C8E2-DF0D-49B8-B1E8-F662ACDFF845}"/>
  </bookViews>
  <sheets>
    <sheet name="Overview" sheetId="3" r:id="rId1"/>
    <sheet name="Products" sheetId="2" r:id="rId2"/>
    <sheet name="Names &amp; Airpor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2"/>
  <c r="C4" i="2"/>
  <c r="C5" i="2"/>
  <c r="C6" i="2"/>
  <c r="C7" i="2"/>
  <c r="C8" i="2"/>
  <c r="C9" i="2"/>
  <c r="C10" i="2"/>
  <c r="C11" i="2"/>
  <c r="C12" i="2"/>
  <c r="E3" i="2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C3" i="3"/>
  <c r="C4" i="3"/>
  <c r="C5" i="3"/>
  <c r="C6" i="3"/>
  <c r="C7" i="3"/>
  <c r="C8" i="3"/>
  <c r="C9" i="3"/>
</calcChain>
</file>

<file path=xl/sharedStrings.xml><?xml version="1.0" encoding="utf-8"?>
<sst xmlns="http://schemas.openxmlformats.org/spreadsheetml/2006/main" count="130" uniqueCount="112">
  <si>
    <t>LAS</t>
  </si>
  <si>
    <t>Airport</t>
  </si>
  <si>
    <t>ID</t>
  </si>
  <si>
    <t>DEL</t>
  </si>
  <si>
    <t>FRA</t>
  </si>
  <si>
    <t>LHR</t>
  </si>
  <si>
    <t>DEN</t>
  </si>
  <si>
    <t>EE</t>
  </si>
  <si>
    <t>RAV</t>
  </si>
  <si>
    <t>Name</t>
  </si>
  <si>
    <t>PDX</t>
  </si>
  <si>
    <t>SEA</t>
  </si>
  <si>
    <t>MCO</t>
  </si>
  <si>
    <t>CDG</t>
  </si>
  <si>
    <t>MEX</t>
  </si>
  <si>
    <t>Evan B. Erikson</t>
  </si>
  <si>
    <t>Rhonda A. Valentine</t>
  </si>
  <si>
    <t>MTE</t>
  </si>
  <si>
    <t>Marie Tye Essex</t>
  </si>
  <si>
    <t>Alix Astley</t>
  </si>
  <si>
    <t>AA</t>
  </si>
  <si>
    <t>Las Vegas</t>
  </si>
  <si>
    <t>Dehli</t>
  </si>
  <si>
    <t>Frankfurt</t>
  </si>
  <si>
    <t>Denver</t>
  </si>
  <si>
    <t>Portland</t>
  </si>
  <si>
    <t>Seattle</t>
  </si>
  <si>
    <t>Mexico City</t>
  </si>
  <si>
    <t>Paris</t>
  </si>
  <si>
    <t>Orlando</t>
  </si>
  <si>
    <t>HKG</t>
  </si>
  <si>
    <t>Hong Kong</t>
  </si>
  <si>
    <t>MTE2</t>
  </si>
  <si>
    <t>SOF</t>
  </si>
  <si>
    <t>Sofia</t>
  </si>
  <si>
    <t>City/Country</t>
  </si>
  <si>
    <t>LOS</t>
  </si>
  <si>
    <t>Lagos</t>
  </si>
  <si>
    <t>Maui St. Charles</t>
  </si>
  <si>
    <t>MGS</t>
  </si>
  <si>
    <t>Hollis Pritchard</t>
  </si>
  <si>
    <t>HP</t>
  </si>
  <si>
    <t>EELAS</t>
  </si>
  <si>
    <t>RAVDEL</t>
  </si>
  <si>
    <t>EEFRA</t>
  </si>
  <si>
    <t>MTELHR</t>
  </si>
  <si>
    <t>AADEN</t>
  </si>
  <si>
    <t>RAVDEN</t>
  </si>
  <si>
    <t>EEMCO</t>
  </si>
  <si>
    <t>MTELAS</t>
  </si>
  <si>
    <t>MTE2LOS</t>
  </si>
  <si>
    <t>MTE2DEN</t>
  </si>
  <si>
    <t>RAVLAS</t>
  </si>
  <si>
    <t>Initials/Airport</t>
  </si>
  <si>
    <t>Cletis D. Dillard</t>
  </si>
  <si>
    <t>CDD</t>
  </si>
  <si>
    <t>Earl Easton, IV</t>
  </si>
  <si>
    <t>EE2</t>
  </si>
  <si>
    <t>EE3MCO</t>
  </si>
  <si>
    <t>EE3</t>
  </si>
  <si>
    <t>Eladio Espinoza</t>
  </si>
  <si>
    <t>Product</t>
  </si>
  <si>
    <t>CC</t>
  </si>
  <si>
    <t>Orange</t>
  </si>
  <si>
    <t>Product Code</t>
  </si>
  <si>
    <t>OrangePQL3CC</t>
  </si>
  <si>
    <t>BluePSZ5YH</t>
  </si>
  <si>
    <t>OrangeFFA7AE</t>
  </si>
  <si>
    <t>VioletRDR6CC</t>
  </si>
  <si>
    <t>PinkPSZ2KT</t>
  </si>
  <si>
    <t>SilverPQL1KT</t>
  </si>
  <si>
    <t>Color</t>
  </si>
  <si>
    <t>Style</t>
  </si>
  <si>
    <t>Dark GreenPSZ2YG</t>
  </si>
  <si>
    <t>Metallic PurpleHHA6YH</t>
  </si>
  <si>
    <t>Red-OrangeFFF3AE</t>
  </si>
  <si>
    <t>Frosted MelonHWQ9YH</t>
  </si>
  <si>
    <t>SYD</t>
  </si>
  <si>
    <t>TPA</t>
  </si>
  <si>
    <t>Melvin T. Ellsroth</t>
  </si>
  <si>
    <t>GIG</t>
  </si>
  <si>
    <t>Rio de Janeiro</t>
  </si>
  <si>
    <t>Sydney</t>
  </si>
  <si>
    <t>Tampa</t>
  </si>
  <si>
    <t>HPGIG</t>
  </si>
  <si>
    <t>MTE2HKG</t>
  </si>
  <si>
    <t>London</t>
  </si>
  <si>
    <t>ELAS</t>
  </si>
  <si>
    <t>CODE</t>
  </si>
  <si>
    <t>EMA12014FG22</t>
  </si>
  <si>
    <t>EMA37865FV03</t>
  </si>
  <si>
    <t>GXE29000FF12</t>
  </si>
  <si>
    <t>GXE36091FG22</t>
  </si>
  <si>
    <t>HVT09417FV14</t>
  </si>
  <si>
    <t>LYY00303FG19</t>
  </si>
  <si>
    <t>MMM75080FZ25</t>
  </si>
  <si>
    <t>P1</t>
  </si>
  <si>
    <t>P2</t>
  </si>
  <si>
    <t>P3</t>
  </si>
  <si>
    <t>YH</t>
  </si>
  <si>
    <t>YG</t>
  </si>
  <si>
    <t>AE</t>
  </si>
  <si>
    <t>KT</t>
  </si>
  <si>
    <t>Blue</t>
  </si>
  <si>
    <t>Dark Green</t>
  </si>
  <si>
    <t>Frosted Melon</t>
  </si>
  <si>
    <t>Metallic Purple</t>
  </si>
  <si>
    <t>Pink</t>
  </si>
  <si>
    <t>Red-Orange</t>
  </si>
  <si>
    <t>Silver</t>
  </si>
  <si>
    <t>Violet</t>
  </si>
  <si>
    <t>MTEDEN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</si>
</sst>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865337</xdr:colOff>
      <xdr:row>2</xdr:row>
      <xdr:rowOff>217909</xdr:rowOff>
    </xdr:from>
    <xdr:to>
      <xdr:col>9</xdr:col>
      <xdr:colOff>25440</xdr:colOff>
      <xdr:row>11</xdr:row>
      <xdr:rowOff>183624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F9479-05F3-2965-3E3D-AAD8BB9F0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17874">
          <a:off x="7354060" y="757171"/>
          <a:ext cx="3192842" cy="23923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B5937-A79D-4FD4-85EC-8221186556D5}" name="Table3" displayName="Table3" ref="B2:E9" totalsRowShown="0" headerRowDxfId="7" dataDxfId="8">
  <autoFilter ref="B2:E9" xr:uid="{2C7B5937-A79D-4FD4-85EC-8221186556D5}">
    <filterColumn colId="0" hiddenButton="1"/>
    <filterColumn colId="1" hiddenButton="1"/>
    <filterColumn colId="2" hiddenButton="1"/>
    <filterColumn colId="3" hiddenButton="1"/>
  </autoFilter>
  <tableColumns count="4">
    <tableColumn id="1" xr3:uid="{EE2DBCDE-3BEE-468F-9151-4C5B269F2199}" name="CODE" dataDxfId="9"/>
    <tableColumn id="2" xr3:uid="{E7D14B68-985E-4960-BCB1-525BB5D0B5EA}" name="P1" dataDxfId="6">
      <calculatedColumnFormula>LEFT(Table3[[#This Row],[CODE]],2)</calculatedColumnFormula>
    </tableColumn>
    <tableColumn id="3" xr3:uid="{E5DCF9B4-0E63-4C40-8CA1-B35B5890F1DE}" name="P2" dataDxfId="5">
      <calculatedColumnFormula>MID(Table3[[#This Row],[CODE]],3,6)</calculatedColumnFormula>
    </tableColumn>
    <tableColumn id="4" xr3:uid="{90880D33-CB09-456D-87AC-0F933B9ACCD6}" name="P3" dataDxfId="4">
      <calculatedColumnFormula>RIGHT(Table3[[#This Row],[CODE]],4)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DAE50-095E-4AE5-B530-AA5925CAE9FC}" name="Table4" displayName="Table4" ref="B2:E12" totalsRowShown="0" headerRowDxfId="3">
  <autoFilter ref="B2:E12" xr:uid="{B3DDAE50-095E-4AE5-B530-AA5925CAE9FC}">
    <filterColumn colId="0" hiddenButton="1"/>
    <filterColumn colId="1" hiddenButton="1"/>
    <filterColumn colId="2" hiddenButton="1"/>
    <filterColumn colId="3" hiddenButton="1"/>
  </autoFilter>
  <tableColumns count="4">
    <tableColumn id="1" xr3:uid="{62C78588-E944-45E9-9F88-5B8953D45888}" name="Product Code"/>
    <tableColumn id="2" xr3:uid="{A02B0DEC-34EA-494A-811C-ED46E312FF83}" name="Product" dataDxfId="0">
      <calculatedColumnFormula>MID(Table4[[#This Row],[Product Code]],LEN(Table4[[#This Row],[Product Code]])-5,4)</calculatedColumnFormula>
    </tableColumn>
    <tableColumn id="3" xr3:uid="{D089D682-3DE0-42D0-B799-52BC2F7338AA}" name="Style" dataDxfId="2">
      <calculatedColumnFormula>RIGHT(Table4[[#This Row],[Product Code]],2)</calculatedColumnFormula>
    </tableColumn>
    <tableColumn id="4" xr3:uid="{5BAF82DC-860A-4934-81FE-175FDEAA7AA7}" name="Color" dataDxfId="1">
      <calculatedColumnFormula>LEFT(Table4[[#This Row],[Product Code]],LEN(Table4[[#This Row],[Product Code]])-6)</calculatedColumnFormula>
    </tableColumn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239B7-97E6-4B6F-9084-CDD2EACB1B6E}" name="Airports" displayName="Airports" ref="G1:H17" totalsRowShown="0" headerRowDxfId="11">
  <autoFilter ref="G1:H17" xr:uid="{029239B7-97E6-4B6F-9084-CDD2EACB1B6E}">
    <filterColumn colId="0" hiddenButton="1"/>
    <filterColumn colId="1" hiddenButton="1"/>
  </autoFilter>
  <tableColumns count="2">
    <tableColumn id="1" xr3:uid="{28A570CE-79F1-495F-80A5-6605BD8E43BF}" name="Airport"/>
    <tableColumn id="2" xr3:uid="{CFEF1381-C608-465A-A7D8-23D387F088DD}" name="City/Country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43304C-E40D-42EA-90AE-F338851423A8}" name="Names" displayName="Names" ref="G19:H29" totalsRowShown="0" headerRowDxfId="10">
  <autoFilter ref="G19:H29" xr:uid="{FD43304C-E40D-42EA-90AE-F338851423A8}">
    <filterColumn colId="0" hiddenButton="1"/>
    <filterColumn colId="1" hiddenButton="1"/>
  </autoFilter>
  <tableColumns count="2">
    <tableColumn id="1" xr3:uid="{5C53F0AD-ED7F-4D31-979D-5B470DFC1844}" name="ID"/>
    <tableColumn id="2" xr3:uid="{69981236-2A02-4894-8AA7-7EE42BD77520}" name="Nam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FD88-A99B-43EB-824D-E5059A4D6E6B}">
  <dimension ref="B2:E9"/>
  <sheetViews>
    <sheetView showGridLines="0" zoomScale="140" zoomScaleNormal="140" workbookViewId="0">
      <selection activeCell="D3" sqref="D3"/>
    </sheetView>
  </sheetViews>
  <sheetFormatPr defaultColWidth="8.796875" defaultRowHeight="23.4" x14ac:dyDescent="0.4"/>
  <cols>
    <col min="1" max="1" width="8.796875" style="2"/>
    <col min="2" max="2" width="16.1328125" style="2" bestFit="1" customWidth="1"/>
    <col min="3" max="3" width="5.53125" style="5" customWidth="1"/>
    <col min="4" max="5" width="8.796875" style="5"/>
    <col min="6" max="16384" width="8.796875" style="2"/>
  </cols>
  <sheetData>
    <row r="2" spans="2:5" x14ac:dyDescent="0.4">
      <c r="B2" s="3" t="s">
        <v>88</v>
      </c>
      <c r="C2" s="4" t="s">
        <v>96</v>
      </c>
      <c r="D2" s="4" t="s">
        <v>97</v>
      </c>
      <c r="E2" s="4" t="s">
        <v>98</v>
      </c>
    </row>
    <row r="3" spans="2:5" x14ac:dyDescent="0.4">
      <c r="B3" s="2" t="s">
        <v>89</v>
      </c>
      <c r="C3" s="5" t="str">
        <f>LEFT(Table3[[#This Row],[CODE]],2)</f>
        <v>EM</v>
      </c>
      <c r="D3" s="5" t="str">
        <f>MID(Table3[[#This Row],[CODE]],3,6)</f>
        <v>A12014</v>
      </c>
      <c r="E3" s="5" t="str">
        <f>RIGHT(Table3[[#This Row],[CODE]],4)</f>
        <v>FG22</v>
      </c>
    </row>
    <row r="4" spans="2:5" x14ac:dyDescent="0.4">
      <c r="B4" s="2" t="s">
        <v>90</v>
      </c>
      <c r="C4" s="5" t="str">
        <f>LEFT(Table3[[#This Row],[CODE]],2)</f>
        <v>EM</v>
      </c>
      <c r="D4" s="5" t="str">
        <f>MID(Table3[[#This Row],[CODE]],3,6)</f>
        <v>A37865</v>
      </c>
      <c r="E4" s="5" t="str">
        <f>RIGHT(Table3[[#This Row],[CODE]],4)</f>
        <v>FV03</v>
      </c>
    </row>
    <row r="5" spans="2:5" x14ac:dyDescent="0.4">
      <c r="B5" s="2" t="s">
        <v>91</v>
      </c>
      <c r="C5" s="5" t="str">
        <f>LEFT(Table3[[#This Row],[CODE]],2)</f>
        <v>GX</v>
      </c>
      <c r="D5" s="5" t="str">
        <f>MID(Table3[[#This Row],[CODE]],3,6)</f>
        <v>E29000</v>
      </c>
      <c r="E5" s="5" t="str">
        <f>RIGHT(Table3[[#This Row],[CODE]],4)</f>
        <v>FF12</v>
      </c>
    </row>
    <row r="6" spans="2:5" x14ac:dyDescent="0.4">
      <c r="B6" s="2" t="s">
        <v>92</v>
      </c>
      <c r="C6" s="5" t="str">
        <f>LEFT(Table3[[#This Row],[CODE]],2)</f>
        <v>GX</v>
      </c>
      <c r="D6" s="5" t="str">
        <f>MID(Table3[[#This Row],[CODE]],3,6)</f>
        <v>E36091</v>
      </c>
      <c r="E6" s="5" t="str">
        <f>RIGHT(Table3[[#This Row],[CODE]],4)</f>
        <v>FG22</v>
      </c>
    </row>
    <row r="7" spans="2:5" x14ac:dyDescent="0.4">
      <c r="B7" s="2" t="s">
        <v>93</v>
      </c>
      <c r="C7" s="5" t="str">
        <f>LEFT(Table3[[#This Row],[CODE]],2)</f>
        <v>HV</v>
      </c>
      <c r="D7" s="5" t="str">
        <f>MID(Table3[[#This Row],[CODE]],3,6)</f>
        <v>T09417</v>
      </c>
      <c r="E7" s="5" t="str">
        <f>RIGHT(Table3[[#This Row],[CODE]],4)</f>
        <v>FV14</v>
      </c>
    </row>
    <row r="8" spans="2:5" x14ac:dyDescent="0.4">
      <c r="B8" s="2" t="s">
        <v>94</v>
      </c>
      <c r="C8" s="5" t="str">
        <f>LEFT(Table3[[#This Row],[CODE]],2)</f>
        <v>LY</v>
      </c>
      <c r="D8" s="5" t="str">
        <f>MID(Table3[[#This Row],[CODE]],3,6)</f>
        <v>Y00303</v>
      </c>
      <c r="E8" s="5" t="str">
        <f>RIGHT(Table3[[#This Row],[CODE]],4)</f>
        <v>FG19</v>
      </c>
    </row>
    <row r="9" spans="2:5" x14ac:dyDescent="0.4">
      <c r="B9" s="2" t="s">
        <v>95</v>
      </c>
      <c r="C9" s="5" t="str">
        <f>LEFT(Table3[[#This Row],[CODE]],2)</f>
        <v>MM</v>
      </c>
      <c r="D9" s="5" t="str">
        <f>MID(Table3[[#This Row],[CODE]],3,6)</f>
        <v>M75080</v>
      </c>
      <c r="E9" s="5" t="str">
        <f>RIGHT(Table3[[#This Row],[CODE]],4)</f>
        <v>FZ25</v>
      </c>
    </row>
  </sheetData>
  <sortState xmlns:xlrd2="http://schemas.microsoft.com/office/spreadsheetml/2017/richdata2" ref="B2:E9">
    <sortCondition ref="B4:B9"/>
  </sortState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3C5B-9808-4D13-84F8-816F7B2BF32C}">
  <dimension ref="B2:E25"/>
  <sheetViews>
    <sheetView showGridLines="0" topLeftCell="A13" zoomScale="130" zoomScaleNormal="130" workbookViewId="0">
      <selection activeCell="D17" sqref="D17"/>
    </sheetView>
  </sheetViews>
  <sheetFormatPr defaultColWidth="8.796875" defaultRowHeight="21" x14ac:dyDescent="0.35"/>
  <cols>
    <col min="1" max="1" width="5.1328125" customWidth="1"/>
    <col min="2" max="2" width="20.19921875" bestFit="1" customWidth="1"/>
    <col min="5" max="5" width="13.796875" bestFit="1" customWidth="1"/>
  </cols>
  <sheetData>
    <row r="2" spans="2:5" x14ac:dyDescent="0.35">
      <c r="B2" s="1" t="s">
        <v>64</v>
      </c>
      <c r="C2" s="1" t="s">
        <v>61</v>
      </c>
      <c r="D2" s="1" t="s">
        <v>72</v>
      </c>
      <c r="E2" s="1" t="s">
        <v>71</v>
      </c>
    </row>
    <row r="3" spans="2:5" x14ac:dyDescent="0.35">
      <c r="B3" t="s">
        <v>65</v>
      </c>
      <c r="C3" t="str">
        <f>MID(Table4[[#This Row],[Product Code]],LEN(Table4[[#This Row],[Product Code]])-5,4)</f>
        <v>PQL3</v>
      </c>
      <c r="D3" t="str">
        <f>RIGHT(Table4[[#This Row],[Product Code]],2)</f>
        <v>CC</v>
      </c>
      <c r="E3" t="str">
        <f>LEFT(Table4[[#This Row],[Product Code]],LEN(Table4[[#This Row],[Product Code]])-6)</f>
        <v>Orange</v>
      </c>
    </row>
    <row r="4" spans="2:5" x14ac:dyDescent="0.35">
      <c r="B4" t="s">
        <v>66</v>
      </c>
      <c r="C4" t="str">
        <f>MID(Table4[[#This Row],[Product Code]],LEN(Table4[[#This Row],[Product Code]])-5,4)</f>
        <v>PSZ5</v>
      </c>
      <c r="D4" t="str">
        <f>RIGHT(Table4[[#This Row],[Product Code]],2)</f>
        <v>YH</v>
      </c>
      <c r="E4" t="str">
        <f>LEFT(Table4[[#This Row],[Product Code]],LEN(Table4[[#This Row],[Product Code]])-6)</f>
        <v>Blue</v>
      </c>
    </row>
    <row r="5" spans="2:5" x14ac:dyDescent="0.35">
      <c r="B5" t="s">
        <v>73</v>
      </c>
      <c r="C5" t="str">
        <f>MID(Table4[[#This Row],[Product Code]],LEN(Table4[[#This Row],[Product Code]])-5,4)</f>
        <v>PSZ2</v>
      </c>
      <c r="D5" t="str">
        <f>RIGHT(Table4[[#This Row],[Product Code]],2)</f>
        <v>YG</v>
      </c>
      <c r="E5" t="str">
        <f>LEFT(Table4[[#This Row],[Product Code]],LEN(Table4[[#This Row],[Product Code]])-6)</f>
        <v>Dark Green</v>
      </c>
    </row>
    <row r="6" spans="2:5" x14ac:dyDescent="0.35">
      <c r="B6" t="s">
        <v>76</v>
      </c>
      <c r="C6" t="str">
        <f>MID(Table4[[#This Row],[Product Code]],LEN(Table4[[#This Row],[Product Code]])-5,4)</f>
        <v>HWQ9</v>
      </c>
      <c r="D6" t="str">
        <f>RIGHT(Table4[[#This Row],[Product Code]],2)</f>
        <v>YH</v>
      </c>
      <c r="E6" t="str">
        <f>LEFT(Table4[[#This Row],[Product Code]],LEN(Table4[[#This Row],[Product Code]])-6)</f>
        <v>Frosted Melon</v>
      </c>
    </row>
    <row r="7" spans="2:5" x14ac:dyDescent="0.35">
      <c r="B7" t="s">
        <v>74</v>
      </c>
      <c r="C7" t="str">
        <f>MID(Table4[[#This Row],[Product Code]],LEN(Table4[[#This Row],[Product Code]])-5,4)</f>
        <v>HHA6</v>
      </c>
      <c r="D7" t="str">
        <f>RIGHT(Table4[[#This Row],[Product Code]],2)</f>
        <v>YH</v>
      </c>
      <c r="E7" t="str">
        <f>LEFT(Table4[[#This Row],[Product Code]],LEN(Table4[[#This Row],[Product Code]])-6)</f>
        <v>Metallic Purple</v>
      </c>
    </row>
    <row r="8" spans="2:5" x14ac:dyDescent="0.35">
      <c r="B8" t="s">
        <v>67</v>
      </c>
      <c r="C8" t="str">
        <f>MID(Table4[[#This Row],[Product Code]],LEN(Table4[[#This Row],[Product Code]])-5,4)</f>
        <v>FFA7</v>
      </c>
      <c r="D8" t="str">
        <f>RIGHT(Table4[[#This Row],[Product Code]],2)</f>
        <v>AE</v>
      </c>
      <c r="E8" t="str">
        <f>LEFT(Table4[[#This Row],[Product Code]],LEN(Table4[[#This Row],[Product Code]])-6)</f>
        <v>Orange</v>
      </c>
    </row>
    <row r="9" spans="2:5" x14ac:dyDescent="0.35">
      <c r="B9" t="s">
        <v>69</v>
      </c>
      <c r="C9" t="str">
        <f>MID(Table4[[#This Row],[Product Code]],LEN(Table4[[#This Row],[Product Code]])-5,4)</f>
        <v>PSZ2</v>
      </c>
      <c r="D9" t="str">
        <f>RIGHT(Table4[[#This Row],[Product Code]],2)</f>
        <v>KT</v>
      </c>
      <c r="E9" t="str">
        <f>LEFT(Table4[[#This Row],[Product Code]],LEN(Table4[[#This Row],[Product Code]])-6)</f>
        <v>Pink</v>
      </c>
    </row>
    <row r="10" spans="2:5" x14ac:dyDescent="0.35">
      <c r="B10" t="s">
        <v>75</v>
      </c>
      <c r="C10" t="str">
        <f>MID(Table4[[#This Row],[Product Code]],LEN(Table4[[#This Row],[Product Code]])-5,4)</f>
        <v>FFF3</v>
      </c>
      <c r="D10" t="str">
        <f>RIGHT(Table4[[#This Row],[Product Code]],2)</f>
        <v>AE</v>
      </c>
      <c r="E10" t="str">
        <f>LEFT(Table4[[#This Row],[Product Code]],LEN(Table4[[#This Row],[Product Code]])-6)</f>
        <v>Red-Orange</v>
      </c>
    </row>
    <row r="11" spans="2:5" x14ac:dyDescent="0.35">
      <c r="B11" t="s">
        <v>70</v>
      </c>
      <c r="C11" t="str">
        <f>MID(Table4[[#This Row],[Product Code]],LEN(Table4[[#This Row],[Product Code]])-5,4)</f>
        <v>PQL1</v>
      </c>
      <c r="D11" t="str">
        <f>RIGHT(Table4[[#This Row],[Product Code]],2)</f>
        <v>KT</v>
      </c>
      <c r="E11" t="str">
        <f>LEFT(Table4[[#This Row],[Product Code]],LEN(Table4[[#This Row],[Product Code]])-6)</f>
        <v>Silver</v>
      </c>
    </row>
    <row r="12" spans="2:5" x14ac:dyDescent="0.35">
      <c r="B12" t="s">
        <v>68</v>
      </c>
      <c r="C12" t="str">
        <f>MID(Table4[[#This Row],[Product Code]],LEN(Table4[[#This Row],[Product Code]])-5,4)</f>
        <v>RDR6</v>
      </c>
      <c r="D12" t="str">
        <f>RIGHT(Table4[[#This Row],[Product Code]],2)</f>
        <v>CC</v>
      </c>
      <c r="E12" t="str">
        <f>LEFT(Table4[[#This Row],[Product Code]],LEN(Table4[[#This Row],[Product Code]])-6)</f>
        <v>Violet</v>
      </c>
    </row>
    <row r="16" spans="2:5" x14ac:dyDescent="0.35">
      <c r="B16" s="6" t="s">
        <v>65</v>
      </c>
      <c r="C16" t="s">
        <v>62</v>
      </c>
      <c r="D16" t="s">
        <v>63</v>
      </c>
    </row>
    <row r="17" spans="2:4" x14ac:dyDescent="0.35">
      <c r="B17" s="6" t="s">
        <v>66</v>
      </c>
      <c r="C17" t="s">
        <v>99</v>
      </c>
      <c r="D17" t="s">
        <v>103</v>
      </c>
    </row>
    <row r="18" spans="2:4" x14ac:dyDescent="0.35">
      <c r="B18" s="6" t="s">
        <v>73</v>
      </c>
      <c r="C18" t="s">
        <v>100</v>
      </c>
      <c r="D18" t="s">
        <v>104</v>
      </c>
    </row>
    <row r="19" spans="2:4" x14ac:dyDescent="0.35">
      <c r="B19" s="6" t="s">
        <v>76</v>
      </c>
      <c r="C19" t="s">
        <v>99</v>
      </c>
      <c r="D19" t="s">
        <v>105</v>
      </c>
    </row>
    <row r="20" spans="2:4" x14ac:dyDescent="0.35">
      <c r="B20" s="6" t="s">
        <v>74</v>
      </c>
      <c r="C20" t="s">
        <v>99</v>
      </c>
      <c r="D20" t="s">
        <v>106</v>
      </c>
    </row>
    <row r="21" spans="2:4" x14ac:dyDescent="0.35">
      <c r="B21" s="6" t="s">
        <v>67</v>
      </c>
      <c r="C21" t="s">
        <v>101</v>
      </c>
      <c r="D21" t="s">
        <v>63</v>
      </c>
    </row>
    <row r="22" spans="2:4" x14ac:dyDescent="0.35">
      <c r="B22" s="6" t="s">
        <v>69</v>
      </c>
      <c r="C22" t="s">
        <v>102</v>
      </c>
      <c r="D22" t="s">
        <v>107</v>
      </c>
    </row>
    <row r="23" spans="2:4" x14ac:dyDescent="0.35">
      <c r="B23" s="6" t="s">
        <v>75</v>
      </c>
      <c r="C23" t="s">
        <v>101</v>
      </c>
      <c r="D23" t="s">
        <v>108</v>
      </c>
    </row>
    <row r="24" spans="2:4" x14ac:dyDescent="0.35">
      <c r="B24" s="6" t="s">
        <v>70</v>
      </c>
      <c r="C24" t="s">
        <v>102</v>
      </c>
      <c r="D24" t="s">
        <v>109</v>
      </c>
    </row>
    <row r="25" spans="2:4" x14ac:dyDescent="0.35">
      <c r="B25" s="6" t="s">
        <v>68</v>
      </c>
      <c r="C25" t="s">
        <v>62</v>
      </c>
      <c r="D25" t="s">
        <v>110</v>
      </c>
    </row>
  </sheetData>
  <sortState xmlns:xlrd2="http://schemas.microsoft.com/office/spreadsheetml/2017/richdata2" ref="B4:B12">
    <sortCondition ref="B4:B12"/>
  </sortState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7FA-B27D-4338-A750-14D5ACF01B77}">
  <dimension ref="B1:H29"/>
  <sheetViews>
    <sheetView showGridLines="0" tabSelected="1" workbookViewId="0">
      <selection activeCell="D2" sqref="D2"/>
    </sheetView>
  </sheetViews>
  <sheetFormatPr defaultColWidth="8.796875" defaultRowHeight="21" x14ac:dyDescent="0.35"/>
  <cols>
    <col min="1" max="1" width="5.796875" customWidth="1"/>
    <col min="2" max="2" width="14" customWidth="1"/>
    <col min="3" max="3" width="14.06640625" bestFit="1" customWidth="1"/>
    <col min="4" max="4" width="16" bestFit="1" customWidth="1"/>
    <col min="5" max="5" width="10" customWidth="1"/>
    <col min="7" max="7" width="9.46484375" customWidth="1"/>
    <col min="8" max="8" width="16.6640625" customWidth="1"/>
    <col min="10" max="10" width="6.53125" customWidth="1"/>
    <col min="11" max="11" width="14.6640625" customWidth="1"/>
  </cols>
  <sheetData>
    <row r="1" spans="2:8" x14ac:dyDescent="0.35">
      <c r="B1" s="1" t="s">
        <v>53</v>
      </c>
      <c r="C1" s="1" t="s">
        <v>9</v>
      </c>
      <c r="D1" s="1" t="s">
        <v>1</v>
      </c>
      <c r="E1" s="1"/>
      <c r="G1" s="1" t="s">
        <v>1</v>
      </c>
      <c r="H1" s="1" t="s">
        <v>35</v>
      </c>
    </row>
    <row r="2" spans="2:8" x14ac:dyDescent="0.35">
      <c r="B2" t="s">
        <v>42</v>
      </c>
      <c r="C2" t="str">
        <f>_xlfn.XLOOKUP(LEFT(B2,LEN(B2)-3),Names[ID],Names[Name],"😒")</f>
        <v>Eladio Espinoza</v>
      </c>
      <c r="D2" t="str">
        <f>_xlfn.XLOOKUP(RIGHT(B2,3),Airports[Airport],Airports[City/Country],"😒",0)</f>
        <v>Las Vegas</v>
      </c>
      <c r="G2" t="s">
        <v>13</v>
      </c>
      <c r="H2" t="s">
        <v>28</v>
      </c>
    </row>
    <row r="3" spans="2:8" x14ac:dyDescent="0.35">
      <c r="B3" t="s">
        <v>51</v>
      </c>
      <c r="C3" t="str">
        <f>_xlfn.XLOOKUP(LEFT(B3,LEN(B3)-3),Names[ID],Names[Name],"😒")</f>
        <v>Melvin T. Ellsroth</v>
      </c>
      <c r="D3" t="str">
        <f>_xlfn.XLOOKUP(RIGHT(B3,3),Airports[Airport],Airports[City/Country],"😒",0)</f>
        <v>Denver</v>
      </c>
      <c r="G3" t="s">
        <v>3</v>
      </c>
      <c r="H3" t="s">
        <v>22</v>
      </c>
    </row>
    <row r="4" spans="2:8" x14ac:dyDescent="0.35">
      <c r="B4" t="s">
        <v>85</v>
      </c>
      <c r="C4" t="str">
        <f>_xlfn.XLOOKUP(LEFT(B4,LEN(B4)-3),Names[ID],Names[Name],"😒")</f>
        <v>Melvin T. Ellsroth</v>
      </c>
      <c r="D4" t="str">
        <f>_xlfn.XLOOKUP(RIGHT(B4,3),Airports[Airport],Airports[City/Country],"😒",0)</f>
        <v>Hong Kong</v>
      </c>
      <c r="G4" t="s">
        <v>6</v>
      </c>
      <c r="H4" t="s">
        <v>24</v>
      </c>
    </row>
    <row r="5" spans="2:8" x14ac:dyDescent="0.35">
      <c r="B5" t="s">
        <v>84</v>
      </c>
      <c r="C5" t="str">
        <f>_xlfn.XLOOKUP(LEFT(B5,LEN(B5)-3),Names[ID],Names[Name],"😒")</f>
        <v>Hollis Pritchard</v>
      </c>
      <c r="D5" t="str">
        <f>_xlfn.XLOOKUP(RIGHT(B5,3),Airports[Airport],Airports[City/Country],"😒",0)</f>
        <v>Rio de Janeiro</v>
      </c>
      <c r="G5" t="s">
        <v>4</v>
      </c>
      <c r="H5" t="s">
        <v>23</v>
      </c>
    </row>
    <row r="6" spans="2:8" x14ac:dyDescent="0.35">
      <c r="B6" t="s">
        <v>87</v>
      </c>
      <c r="C6" t="str">
        <f>_xlfn.XLOOKUP(LEFT(B6,LEN(B6)-3),Names[ID],Names[Name],"😒")</f>
        <v>😒</v>
      </c>
      <c r="D6" t="str">
        <f>_xlfn.XLOOKUP(RIGHT(B6,3),Airports[Airport],Airports[City/Country],"😒",0)</f>
        <v>Las Vegas</v>
      </c>
      <c r="G6" t="s">
        <v>30</v>
      </c>
      <c r="H6" t="s">
        <v>31</v>
      </c>
    </row>
    <row r="7" spans="2:8" x14ac:dyDescent="0.35">
      <c r="B7" t="s">
        <v>58</v>
      </c>
      <c r="C7" t="str">
        <f>_xlfn.XLOOKUP(LEFT(B7,LEN(B7)-3),Names[ID],Names[Name],"😒")</f>
        <v>Evan B. Erikson</v>
      </c>
      <c r="D7" t="str">
        <f>_xlfn.XLOOKUP(RIGHT(B7,3),Airports[Airport],Airports[City/Country],"😒",0)</f>
        <v>Orlando</v>
      </c>
      <c r="G7" t="s">
        <v>0</v>
      </c>
      <c r="H7" t="s">
        <v>21</v>
      </c>
    </row>
    <row r="8" spans="2:8" x14ac:dyDescent="0.35">
      <c r="B8" t="s">
        <v>49</v>
      </c>
      <c r="C8" t="str">
        <f>_xlfn.XLOOKUP(LEFT(B8,LEN(B8)-3),Names[ID],Names[Name],"😒")</f>
        <v>Marie Tye Essex</v>
      </c>
      <c r="D8" t="str">
        <f>_xlfn.XLOOKUP(RIGHT(B8,3),Airports[Airport],Airports[City/Country],"😒",0)</f>
        <v>Las Vegas</v>
      </c>
      <c r="G8" t="s">
        <v>5</v>
      </c>
      <c r="H8" t="s">
        <v>86</v>
      </c>
    </row>
    <row r="9" spans="2:8" x14ac:dyDescent="0.35">
      <c r="B9" t="s">
        <v>52</v>
      </c>
      <c r="C9" t="str">
        <f>_xlfn.XLOOKUP(LEFT(B9,LEN(B9)-3),Names[ID],Names[Name],"😒")</f>
        <v>Rhonda A. Valentine</v>
      </c>
      <c r="D9" t="str">
        <f>_xlfn.XLOOKUP(RIGHT(B9,3),Airports[Airport],Airports[City/Country],"😒",0)</f>
        <v>Las Vegas</v>
      </c>
      <c r="G9" t="s">
        <v>36</v>
      </c>
      <c r="H9" t="s">
        <v>37</v>
      </c>
    </row>
    <row r="10" spans="2:8" x14ac:dyDescent="0.35">
      <c r="B10" t="s">
        <v>111</v>
      </c>
      <c r="C10" t="str">
        <f>_xlfn.XLOOKUP(LEFT(B10,LEN(B10)-3),Names[ID],Names[Name],"😒")</f>
        <v>Marie Tye Essex</v>
      </c>
      <c r="D10" t="str">
        <f>_xlfn.XLOOKUP(RIGHT(B10,3),Airports[Airport],Airports[City/Country],"😒",0)</f>
        <v>Denver</v>
      </c>
      <c r="G10" t="s">
        <v>12</v>
      </c>
      <c r="H10" t="s">
        <v>29</v>
      </c>
    </row>
    <row r="11" spans="2:8" x14ac:dyDescent="0.35">
      <c r="B11" t="s">
        <v>45</v>
      </c>
      <c r="C11" t="str">
        <f>_xlfn.XLOOKUP(LEFT(B11,LEN(B11)-3),Names[ID],Names[Name],"😒")</f>
        <v>Marie Tye Essex</v>
      </c>
      <c r="D11" t="str">
        <f>_xlfn.XLOOKUP(RIGHT(B11,3),Airports[Airport],Airports[City/Country],"😒",0)</f>
        <v>London</v>
      </c>
      <c r="G11" t="s">
        <v>14</v>
      </c>
      <c r="H11" t="s">
        <v>27</v>
      </c>
    </row>
    <row r="12" spans="2:8" x14ac:dyDescent="0.35">
      <c r="B12" t="s">
        <v>44</v>
      </c>
      <c r="C12" t="str">
        <f>_xlfn.XLOOKUP(LEFT(B12,LEN(B12)-3),Names[ID],Names[Name],"😒")</f>
        <v>Eladio Espinoza</v>
      </c>
      <c r="D12" t="str">
        <f>_xlfn.XLOOKUP(RIGHT(B12,3),Airports[Airport],Airports[City/Country],"😒",0)</f>
        <v>Frankfurt</v>
      </c>
      <c r="G12" t="s">
        <v>10</v>
      </c>
      <c r="H12" t="s">
        <v>25</v>
      </c>
    </row>
    <row r="13" spans="2:8" x14ac:dyDescent="0.35">
      <c r="B13" t="s">
        <v>50</v>
      </c>
      <c r="C13" t="str">
        <f>_xlfn.XLOOKUP(LEFT(B13,LEN(B13)-3),Names[ID],Names[Name],"😒")</f>
        <v>Melvin T. Ellsroth</v>
      </c>
      <c r="D13" t="str">
        <f>_xlfn.XLOOKUP(RIGHT(B13,3),Airports[Airport],Airports[City/Country],"😒",0)</f>
        <v>Lagos</v>
      </c>
      <c r="G13" t="s">
        <v>11</v>
      </c>
      <c r="H13" t="s">
        <v>26</v>
      </c>
    </row>
    <row r="14" spans="2:8" x14ac:dyDescent="0.35">
      <c r="B14" t="s">
        <v>46</v>
      </c>
      <c r="C14" t="str">
        <f>_xlfn.XLOOKUP(LEFT(B14,LEN(B14)-3),Names[ID],Names[Name],"😒")</f>
        <v>Alix Astley</v>
      </c>
      <c r="D14" t="str">
        <f>_xlfn.XLOOKUP(RIGHT(B14,3),Airports[Airport],Airports[City/Country],"😒",0)</f>
        <v>Denver</v>
      </c>
      <c r="G14" t="s">
        <v>33</v>
      </c>
      <c r="H14" t="s">
        <v>34</v>
      </c>
    </row>
    <row r="15" spans="2:8" x14ac:dyDescent="0.35">
      <c r="B15" t="s">
        <v>47</v>
      </c>
      <c r="C15" t="str">
        <f>_xlfn.XLOOKUP(LEFT(B15,LEN(B15)-3),Names[ID],Names[Name],"😒")</f>
        <v>Rhonda A. Valentine</v>
      </c>
      <c r="D15" t="str">
        <f>_xlfn.XLOOKUP(RIGHT(B15,3),Airports[Airport],Airports[City/Country],"😒",0)</f>
        <v>Denver</v>
      </c>
      <c r="G15" t="s">
        <v>77</v>
      </c>
      <c r="H15" t="s">
        <v>82</v>
      </c>
    </row>
    <row r="16" spans="2:8" x14ac:dyDescent="0.35">
      <c r="B16" t="s">
        <v>43</v>
      </c>
      <c r="C16" t="str">
        <f>_xlfn.XLOOKUP(LEFT(B16,LEN(B16)-3),Names[ID],Names[Name],"😒")</f>
        <v>Rhonda A. Valentine</v>
      </c>
      <c r="D16" t="str">
        <f>_xlfn.XLOOKUP(RIGHT(B16,3),Airports[Airport],Airports[City/Country],"😒",0)</f>
        <v>Dehli</v>
      </c>
      <c r="G16" t="s">
        <v>78</v>
      </c>
      <c r="H16" t="s">
        <v>83</v>
      </c>
    </row>
    <row r="17" spans="2:8" x14ac:dyDescent="0.35">
      <c r="B17" t="s">
        <v>48</v>
      </c>
      <c r="C17" t="str">
        <f>_xlfn.XLOOKUP(LEFT(B17,LEN(B17)-3),Names[ID],Names[Name],"😒")</f>
        <v>Eladio Espinoza</v>
      </c>
      <c r="D17" t="str">
        <f>_xlfn.XLOOKUP(RIGHT(B17,3),Airports[Airport],Airports[City/Country],"😒",0)</f>
        <v>Orlando</v>
      </c>
      <c r="G17" t="s">
        <v>80</v>
      </c>
      <c r="H17" t="s">
        <v>81</v>
      </c>
    </row>
    <row r="19" spans="2:8" x14ac:dyDescent="0.35">
      <c r="G19" s="1" t="s">
        <v>2</v>
      </c>
      <c r="H19" s="1" t="s">
        <v>9</v>
      </c>
    </row>
    <row r="20" spans="2:8" x14ac:dyDescent="0.35">
      <c r="G20" t="s">
        <v>20</v>
      </c>
      <c r="H20" t="s">
        <v>19</v>
      </c>
    </row>
    <row r="21" spans="2:8" x14ac:dyDescent="0.35">
      <c r="G21" t="s">
        <v>55</v>
      </c>
      <c r="H21" t="s">
        <v>54</v>
      </c>
    </row>
    <row r="22" spans="2:8" x14ac:dyDescent="0.35">
      <c r="G22" t="s">
        <v>7</v>
      </c>
      <c r="H22" t="s">
        <v>60</v>
      </c>
    </row>
    <row r="23" spans="2:8" x14ac:dyDescent="0.35">
      <c r="G23" t="s">
        <v>57</v>
      </c>
      <c r="H23" t="s">
        <v>56</v>
      </c>
    </row>
    <row r="24" spans="2:8" x14ac:dyDescent="0.35">
      <c r="G24" t="s">
        <v>59</v>
      </c>
      <c r="H24" t="s">
        <v>15</v>
      </c>
    </row>
    <row r="25" spans="2:8" x14ac:dyDescent="0.35">
      <c r="G25" t="s">
        <v>41</v>
      </c>
      <c r="H25" t="s">
        <v>40</v>
      </c>
    </row>
    <row r="26" spans="2:8" x14ac:dyDescent="0.35">
      <c r="G26" t="s">
        <v>39</v>
      </c>
      <c r="H26" t="s">
        <v>38</v>
      </c>
    </row>
    <row r="27" spans="2:8" x14ac:dyDescent="0.35">
      <c r="G27" t="s">
        <v>17</v>
      </c>
      <c r="H27" t="s">
        <v>18</v>
      </c>
    </row>
    <row r="28" spans="2:8" x14ac:dyDescent="0.35">
      <c r="G28" t="s">
        <v>32</v>
      </c>
      <c r="H28" t="s">
        <v>79</v>
      </c>
    </row>
    <row r="29" spans="2:8" x14ac:dyDescent="0.35">
      <c r="G29" t="s">
        <v>8</v>
      </c>
      <c r="H29" t="s">
        <v>16</v>
      </c>
    </row>
  </sheetData>
  <sortState xmlns:xlrd2="http://schemas.microsoft.com/office/spreadsheetml/2017/richdata2" ref="G20:H29">
    <sortCondition ref="G22:G29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Products</vt:lpstr>
      <vt:lpstr>Names &amp; Airports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2022-12-26T21:58:21Z</dcterms:created>
  <dcterms:modified xsi:type="dcterms:W3CDTF">2023-12-02T17:11:51Z</dcterms:modified>
</cp:coreProperties>
</file>