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Proyecto 1 Parcial 2 -- Estadistica\"/>
    </mc:Choice>
  </mc:AlternateContent>
  <xr:revisionPtr revIDLastSave="0" documentId="8_{582EE793-CF28-44A6-B320-1DBDF7C5A6F0}" xr6:coauthVersionLast="47" xr6:coauthVersionMax="47" xr10:uidLastSave="{00000000-0000-0000-0000-000000000000}"/>
  <bookViews>
    <workbookView xWindow="-110" yWindow="-110" windowWidth="25820" windowHeight="15500" tabRatio="652" xr2:uid="{00000000-000D-0000-FFFF-FFFF00000000}"/>
  </bookViews>
  <sheets>
    <sheet name="Principal" sheetId="2" r:id="rId1"/>
    <sheet name="Parte1" sheetId="3" r:id="rId2"/>
    <sheet name="Partes2" sheetId="1" r:id="rId3"/>
    <sheet name="Parte3" sheetId="4" r:id="rId4"/>
    <sheet name="Parte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3" i="4" l="1"/>
  <c r="E31" i="4"/>
  <c r="E19" i="4"/>
  <c r="AI15" i="1"/>
  <c r="AI16" i="1"/>
  <c r="AI17" i="1"/>
  <c r="AI18" i="1"/>
  <c r="AI19" i="1"/>
  <c r="AI20" i="1"/>
  <c r="AI14" i="1"/>
  <c r="AE15" i="1"/>
  <c r="AE16" i="1"/>
  <c r="AE17" i="1"/>
  <c r="AE18" i="1"/>
  <c r="AE19" i="1"/>
  <c r="AE20" i="1"/>
  <c r="AE21" i="1"/>
  <c r="AE22" i="1"/>
  <c r="AE23" i="1"/>
  <c r="AE24" i="1"/>
  <c r="AE14" i="1"/>
  <c r="AA14" i="1"/>
  <c r="P3" i="3" s="1"/>
  <c r="AA15" i="1"/>
  <c r="AA16" i="1"/>
  <c r="AA17" i="1"/>
  <c r="AA18" i="1"/>
  <c r="AA19" i="1"/>
  <c r="AA20" i="1"/>
  <c r="AA21" i="1"/>
  <c r="AA22" i="1"/>
  <c r="AA23" i="1"/>
  <c r="P4" i="3"/>
  <c r="P5" i="3"/>
  <c r="P6" i="3"/>
  <c r="P7" i="3"/>
  <c r="P8" i="3"/>
  <c r="P9" i="3"/>
  <c r="P10" i="3"/>
  <c r="P11" i="3"/>
  <c r="P12" i="3"/>
  <c r="P13" i="3"/>
  <c r="P14" i="3"/>
  <c r="P15" i="3"/>
  <c r="P16" i="3"/>
  <c r="P17" i="3"/>
  <c r="P18" i="3"/>
  <c r="P19" i="3"/>
  <c r="P20" i="3"/>
  <c r="P21" i="3"/>
  <c r="P22" i="3"/>
  <c r="L3" i="3"/>
  <c r="AA4" i="1"/>
  <c r="Z4" i="1"/>
  <c r="AC9" i="1" s="1"/>
  <c r="Y4" i="1"/>
  <c r="AC8" i="1" s="1"/>
  <c r="AB4" i="1" l="1"/>
  <c r="Z9" i="1" s="1"/>
  <c r="Z10" i="1"/>
  <c r="Z8" i="1"/>
  <c r="AC10" i="1"/>
  <c r="N31" i="1" l="1"/>
  <c r="N29" i="1"/>
  <c r="I31" i="1"/>
  <c r="I29" i="1"/>
  <c r="L22" i="3"/>
  <c r="L21" i="3"/>
  <c r="L20" i="3"/>
  <c r="L19" i="3"/>
  <c r="L18" i="3"/>
  <c r="L17" i="3"/>
  <c r="L16" i="3"/>
  <c r="L15" i="3"/>
  <c r="L14" i="3"/>
  <c r="L13" i="3"/>
  <c r="L12" i="3"/>
  <c r="L11" i="3"/>
  <c r="L10" i="3"/>
  <c r="L9" i="3"/>
  <c r="L8" i="3"/>
  <c r="L7" i="3"/>
  <c r="L6" i="3"/>
  <c r="L5" i="3"/>
  <c r="L4" i="3"/>
  <c r="H23" i="3"/>
  <c r="D31" i="1"/>
  <c r="M28" i="2"/>
  <c r="D29" i="1"/>
  <c r="M26" i="2"/>
  <c r="P23" i="3" l="1"/>
  <c r="L23" i="3"/>
</calcChain>
</file>

<file path=xl/sharedStrings.xml><?xml version="1.0" encoding="utf-8"?>
<sst xmlns="http://schemas.openxmlformats.org/spreadsheetml/2006/main" count="376" uniqueCount="211">
  <si>
    <t>Promedio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</si>
  <si>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</si>
  <si>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</si>
  <si>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</si>
  <si>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</si>
  <si>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</si>
  <si>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</si>
  <si>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</si>
  <si>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</si>
  <si>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</si>
  <si>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</si>
  <si>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</si>
  <si>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</si>
  <si>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</si>
  <si>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</si>
  <si>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</si>
  <si>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</si>
  <si>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</si>
  <si>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</si>
  <si>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</si>
  <si>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</si>
  <si>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</si>
  <si>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</si>
  <si>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</si>
  <si>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</si>
  <si>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</si>
  <si>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</si>
  <si>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</si>
  <si>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</si>
  <si>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</si>
  <si>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</si>
  <si>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</si>
  <si>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</si>
  <si>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</si>
  <si>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</si>
  <si>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</si>
  <si>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</si>
  <si>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</si>
  <si>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</si>
  <si>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</si>
  <si>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</si>
  <si>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</si>
  <si>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50</t>
  </si>
  <si>
    <t>41</t>
  </si>
  <si>
    <t>51</t>
  </si>
  <si>
    <t>42</t>
  </si>
  <si>
    <t>43</t>
  </si>
  <si>
    <t>44</t>
  </si>
  <si>
    <t>45</t>
  </si>
  <si>
    <t>46</t>
  </si>
  <si>
    <t>47</t>
  </si>
  <si>
    <t>48</t>
  </si>
  <si>
    <t>49</t>
  </si>
  <si>
    <t>55</t>
  </si>
  <si>
    <t>60</t>
  </si>
  <si>
    <t>52</t>
  </si>
  <si>
    <t>53</t>
  </si>
  <si>
    <t>54</t>
  </si>
  <si>
    <t>56</t>
  </si>
  <si>
    <t>57</t>
  </si>
  <si>
    <t>58</t>
  </si>
  <si>
    <t>59</t>
  </si>
  <si>
    <t>Desviación</t>
  </si>
  <si>
    <t>Tamaño de muestra</t>
  </si>
  <si>
    <t xml:space="preserve">MUESTREO POR CALCULADORA </t>
  </si>
  <si>
    <t>151*Ran#</t>
  </si>
  <si>
    <t>N</t>
  </si>
  <si>
    <t>Tabla</t>
  </si>
  <si>
    <t xml:space="preserve">Total </t>
  </si>
  <si>
    <t>MUESTREO POR TABLA</t>
  </si>
  <si>
    <t>Columna1</t>
  </si>
  <si>
    <t>VALOR</t>
  </si>
  <si>
    <t>ALEATORIO</t>
  </si>
  <si>
    <t>ING. EN TECNOLOGÍAS DE LA INFORMACIÓN</t>
  </si>
  <si>
    <t>ING. EN MECATRÓNICA</t>
  </si>
  <si>
    <t>ING. EN SOFTWARE</t>
  </si>
  <si>
    <t>Muestreo por estratos</t>
  </si>
  <si>
    <t>tics</t>
  </si>
  <si>
    <t>biotecnologia</t>
  </si>
  <si>
    <t>turismo</t>
  </si>
  <si>
    <t>suma total</t>
  </si>
  <si>
    <t>n1 =</t>
  </si>
  <si>
    <t>k1=</t>
  </si>
  <si>
    <t>n2 =</t>
  </si>
  <si>
    <t>k2=</t>
  </si>
  <si>
    <t>n3 =</t>
  </si>
  <si>
    <t>k3=</t>
  </si>
  <si>
    <t>TICS</t>
  </si>
  <si>
    <t>Biotecnologia</t>
  </si>
  <si>
    <t>Turismo</t>
  </si>
  <si>
    <t>Muestra grande</t>
  </si>
  <si>
    <t>Muestra Pequena</t>
  </si>
  <si>
    <t>Muestra Proporcional</t>
  </si>
  <si>
    <t>datos</t>
  </si>
  <si>
    <t>𝜇=</t>
  </si>
  <si>
    <t>Datos</t>
  </si>
  <si>
    <t xml:space="preserve">σ = </t>
  </si>
  <si>
    <t>𝜇=69.60</t>
  </si>
  <si>
    <t>π=0.10</t>
  </si>
  <si>
    <t>n =</t>
  </si>
  <si>
    <t>S=21.18</t>
  </si>
  <si>
    <t>X=2</t>
  </si>
  <si>
    <t xml:space="preserve">x̄ = </t>
  </si>
  <si>
    <t>n=27</t>
  </si>
  <si>
    <t>n=80</t>
  </si>
  <si>
    <t>α =</t>
  </si>
  <si>
    <t>𝑥ˉ=66.29</t>
  </si>
  <si>
    <t>α=0.05</t>
  </si>
  <si>
    <r>
      <t>a)</t>
    </r>
    <r>
      <rPr>
        <sz val="11"/>
        <color theme="1"/>
        <rFont val="Calibri"/>
        <scheme val="minor"/>
      </rPr>
      <t xml:space="preserve"> μ ≤ 69.60</t>
    </r>
  </si>
  <si>
    <t>Gl=26</t>
  </si>
  <si>
    <t>a) π &gt;0.10</t>
  </si>
  <si>
    <t>a) 𝜇&gt;69.60</t>
  </si>
  <si>
    <t>1.</t>
  </si>
  <si>
    <t xml:space="preserve">H0: μ ≤ </t>
  </si>
  <si>
    <t>69.60</t>
  </si>
  <si>
    <t>𝐻0​: π ≤0.10</t>
  </si>
  <si>
    <t xml:space="preserve"> H1: μ &gt;</t>
  </si>
  <si>
    <t>𝐻0​: μ≤69.60</t>
  </si>
  <si>
    <t>𝐻1: π &gt;0.10</t>
  </si>
  <si>
    <t>2.  α =</t>
  </si>
  <si>
    <t xml:space="preserve"> 0.05 </t>
  </si>
  <si>
    <t xml:space="preserve">por una cola = </t>
  </si>
  <si>
    <t>1.65</t>
  </si>
  <si>
    <t>𝐻1:𝜇&gt;69.60</t>
  </si>
  <si>
    <t>2.</t>
  </si>
  <si>
    <t>α=0.05 por una colaà1.65</t>
  </si>
  <si>
    <t xml:space="preserve">3. z = (66.86 - 69.60) / (21.18 / √42) = </t>
  </si>
  <si>
    <t>α=0.05 por una cola-1.706</t>
  </si>
  <si>
    <t>3.</t>
  </si>
  <si>
    <t xml:space="preserve">4. H0 se acepta si Z ≤ </t>
  </si>
  <si>
    <t>4. H0 se acepta si t≤1.65</t>
  </si>
  <si>
    <t>5. H0 se acepta, el promedio general no es mayor a 69.60</t>
  </si>
  <si>
    <t>4. H0 se acepta si t≤1.706</t>
  </si>
  <si>
    <t>5. Ho se acepta; El promedio general no es mayor a 10%</t>
  </si>
  <si>
    <t>5. Ho se acepta; El promedio general no es mayor a 69.60</t>
  </si>
  <si>
    <t>b) π &lt;0.10</t>
  </si>
  <si>
    <r>
      <t>b)</t>
    </r>
    <r>
      <rPr>
        <sz val="11"/>
        <color theme="1"/>
        <rFont val="Calibri"/>
        <scheme val="minor"/>
      </rPr>
      <t xml:space="preserve"> μ ≥ 69.90</t>
    </r>
  </si>
  <si>
    <t>b) 𝜇&lt;69.60</t>
  </si>
  <si>
    <t>𝐻0​: π ≥0.10</t>
  </si>
  <si>
    <t>1. H0: μ ≥ 69.90 H1: μ &lt; 69.90</t>
  </si>
  <si>
    <t>𝐻1: π &lt;0.10</t>
  </si>
  <si>
    <t>𝐻0​: μ≥69.60</t>
  </si>
  <si>
    <t>2. k = α = 0.05 por una cola = -1.65</t>
  </si>
  <si>
    <t>𝐻1:𝜇&lt;69.60</t>
  </si>
  <si>
    <t>α=0.05 por una colaà-1.65</t>
  </si>
  <si>
    <t>Z=</t>
  </si>
  <si>
    <t xml:space="preserve">3. z = (66.86 - 69.90) / (21.18 / √42) = </t>
  </si>
  <si>
    <t>t=</t>
  </si>
  <si>
    <t>4. H0 se acepta si Z ≥ -1.65</t>
  </si>
  <si>
    <t>4. H0 se acepta si t ≥-1.65</t>
  </si>
  <si>
    <t>5. Ho se acepta; El promedio general no es menor a 69.60</t>
  </si>
  <si>
    <t>5. Ho se rechaza; El promedio general es menor a 10%</t>
  </si>
  <si>
    <t>5. H0 se acepta, el promedio general no es menor a 69.90</t>
  </si>
  <si>
    <t>6. valor “p” z= 2.24-&gt; 0.4875</t>
  </si>
  <si>
    <t>C) 𝜇=69.60</t>
  </si>
  <si>
    <t>(0.5-0.4875)= 0.0125</t>
  </si>
  <si>
    <r>
      <t>c)</t>
    </r>
    <r>
      <rPr>
        <sz val="11"/>
        <color theme="1"/>
        <rFont val="Calibri"/>
        <scheme val="minor"/>
      </rPr>
      <t xml:space="preserve"> μ ≠ 66.60</t>
    </r>
  </si>
  <si>
    <t>𝐻0​: μ=69.60</t>
  </si>
  <si>
    <t>C) π =0.10</t>
  </si>
  <si>
    <t>1. H0: μ = 69.60 H1: μ ≠ 69.60</t>
  </si>
  <si>
    <t>𝐻1:𝜇≠69.60</t>
  </si>
  <si>
    <t>𝐻0​: π =0.10</t>
  </si>
  <si>
    <t>2. α = 0.05, α / 2 = 0.025, Z = ± 1.96</t>
  </si>
  <si>
    <t>α=0.05 por dos colasà±2.058</t>
  </si>
  <si>
    <t>𝐻1: π ≠0.10</t>
  </si>
  <si>
    <t xml:space="preserve">t= </t>
  </si>
  <si>
    <t xml:space="preserve">3. z = </t>
  </si>
  <si>
    <t>4. H0 se acepta si -2.058≤ Z ≤ 2.058</t>
  </si>
  <si>
    <t>α=0.05 por dos colasà±1.96</t>
  </si>
  <si>
    <t>5. Ho se acepta; El promedio general es igual a 69.60</t>
  </si>
  <si>
    <t>4. H0 se acepta si -1.96 ≤ Z ≤ 1.96</t>
  </si>
  <si>
    <t>4. H0 se acepta si -1.96≤ Z ≤ 1.96</t>
  </si>
  <si>
    <t>5. Ho se rechaza; El promedio general no es igual a 10%</t>
  </si>
  <si>
    <t>2(0.5-0.4875)= 0.025</t>
  </si>
  <si>
    <t>Gl= 6 +9 -2 = 13</t>
  </si>
  <si>
    <t>Tics</t>
  </si>
  <si>
    <t xml:space="preserve">Biotecnologia  </t>
  </si>
  <si>
    <t>a) U1 &gt;U2</t>
  </si>
  <si>
    <t xml:space="preserve"> n1= 32</t>
  </si>
  <si>
    <t>n2= 45</t>
  </si>
  <si>
    <t xml:space="preserve"> x1 =  55.77</t>
  </si>
  <si>
    <t>x2= 62.46</t>
  </si>
  <si>
    <t>𝐻0​: U1 ≤ U2</t>
  </si>
  <si>
    <t xml:space="preserve">S1 = 37.058  </t>
  </si>
  <si>
    <t>S2= 17.07</t>
  </si>
  <si>
    <t>𝐻1: U1&gt; U2</t>
  </si>
  <si>
    <t>α=0.10</t>
  </si>
  <si>
    <t>α=0.1 por una colaà1.771</t>
  </si>
  <si>
    <t>4. H0 se acepta si t ≤1.771</t>
  </si>
  <si>
    <t>α=0.1 por una colaà1.29</t>
  </si>
  <si>
    <t>5. Ho se acepta; El consumo de Turismo no es mayor al de biotecnologia</t>
  </si>
  <si>
    <t>b) U1&lt; U2</t>
  </si>
  <si>
    <t>4. H0 se acepta si Z ≤1.29</t>
  </si>
  <si>
    <t>5. Ho se acepta; El promedio general de TICS no es mayor al de biotecnologia</t>
  </si>
  <si>
    <t>𝐻0​: U1≥ U2</t>
  </si>
  <si>
    <t>𝐻1: U1 &lt; U2</t>
  </si>
  <si>
    <t>α=0.05 por una colaà-1.771</t>
  </si>
  <si>
    <t>α=0.05 por una colaà-1.29</t>
  </si>
  <si>
    <t>4. H0 se acepta si t ≥-1.771</t>
  </si>
  <si>
    <t>5. Ho se acepta; El consumo de Turismo no es menor al de biotecnologia</t>
  </si>
  <si>
    <t>C) U1 =U2</t>
  </si>
  <si>
    <t>4. H0 se acepta si Z ≥-1.29</t>
  </si>
  <si>
    <t>5. Ho se acepta; El promedio general de TICS no es menor al de biotecnologia</t>
  </si>
  <si>
    <t>𝐻0​: U1 = U2</t>
  </si>
  <si>
    <t>𝐻1: U1 ≠ U2</t>
  </si>
  <si>
    <t>α=0.05 por dos colasà±2.160</t>
  </si>
  <si>
    <t>α=0.05 por dos colasà±1.65</t>
  </si>
  <si>
    <t>4. H0 se acepta si -2.160≤ t ≤ 2.160</t>
  </si>
  <si>
    <t>5. Ho se acepta; El consumo de Turismo es igual al de biotecnologia</t>
  </si>
  <si>
    <t>4. H0 se acepta si -1.65≤ Z ≤ 1.65</t>
  </si>
  <si>
    <t>5. Ho se acepta; El promedio general de TICS es igual al de biotecnologia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</si>
</sst>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14" x14ac:knownFonts="1">
    <font>
      <sz val="11"/>
      <color theme="1"/>
      <name val="Calibri"/>
      <scheme val="minor"/>
    </font>
    <font>
      <sz val="11"/>
      <color theme="1"/>
      <name val="Calibri"/>
      <family val="2"/>
      <scheme val="minor"/>
    </font>
    <font>
      <sz val="11"/>
      <color theme="1"/>
      <name val="Calibri"/>
      <scheme val="minor"/>
    </font>
    <font>
      <sz val="8"/>
      <name val="Calibri"/>
      <scheme val="minor"/>
    </font>
    <font>
      <sz val="12"/>
      <color theme="1"/>
      <name val="Calibri"/>
      <family val="2"/>
      <scheme val="minor"/>
    </font>
    <font>
      <sz val="16"/>
      <color theme="1"/>
      <name val="Calibri"/>
      <family val="2"/>
      <scheme val="minor"/>
    </font>
    <font>
      <sz val="18"/>
      <color theme="1"/>
      <name val="Calibri"/>
      <family val="2"/>
      <scheme val="minor"/>
    </font>
    <font>
      <b/>
      <sz val="11"/>
      <color theme="0"/>
      <name val="Calibri"/>
      <family val="2"/>
      <scheme val="minor"/>
    </font>
    <font>
      <sz val="8"/>
      <name val="Calibri"/>
      <family val="2"/>
      <scheme val="minor"/>
    </font>
    <font>
      <sz val="12"/>
      <color theme="1"/>
      <name val="Aptos"/>
      <family val="2"/>
    </font>
    <font>
      <sz val="11"/>
      <color rgb="FF000000"/>
      <name val="Calibri"/>
      <family val="2"/>
    </font>
    <font>
      <sz val="12"/>
      <color rgb="FF000000"/>
      <name val="Calibri"/>
      <family val="2"/>
    </font>
    <font>
      <sz val="11"/>
      <color theme="4"/>
      <name val="Calibri"/>
      <family val="2"/>
      <scheme val="minor"/>
    </font>
    <font>
      <b/>
      <sz val="11"/>
      <color theme="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DDEBF7"/>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rgb="FF7030A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17">
    <xf numFmtId="0" fontId="0" fillId="0" borderId="0" xfId="0" applyFont="1" applyAlignment="1"/>
    <xf numFmtId="0" fontId="2" fillId="0" borderId="0" xfId="0" applyFont="1" applyAlignment="1"/>
    <xf numFmtId="0" fontId="2" fillId="0" borderId="0" xfId="0" applyFont="1" applyBorder="1"/>
    <xf numFmtId="0" fontId="0" fillId="0" borderId="0" xfId="0" applyFont="1" applyBorder="1" applyAlignment="1"/>
    <xf numFmtId="0" fontId="2" fillId="0" borderId="6" xfId="0" applyFont="1" applyBorder="1" applyAlignment="1"/>
    <xf numFmtId="0" fontId="0" fillId="0" borderId="6" xfId="0" applyFont="1" applyBorder="1" applyAlignment="1"/>
    <xf numFmtId="0" fontId="2" fillId="2" borderId="1" xfId="0" applyFont="1" applyFill="1" applyBorder="1"/>
    <xf numFmtId="0" fontId="2" fillId="2" borderId="1" xfId="0" applyFont="1" applyFill="1" applyBorder="1" applyAlignment="1"/>
    <xf numFmtId="0" fontId="2" fillId="3" borderId="1" xfId="0" applyFont="1" applyFill="1" applyBorder="1"/>
    <xf numFmtId="0" fontId="2" fillId="3" borderId="1" xfId="0" applyFont="1" applyFill="1" applyBorder="1" applyAlignment="1"/>
    <xf numFmtId="0" fontId="2" fillId="4" borderId="1" xfId="0" applyFont="1" applyFill="1" applyBorder="1"/>
    <xf numFmtId="0" fontId="2" fillId="4" borderId="1" xfId="0" applyFont="1" applyFill="1" applyBorder="1" applyAlignment="1"/>
    <xf numFmtId="0" fontId="2" fillId="4" borderId="2" xfId="0" applyFont="1" applyFill="1" applyBorder="1" applyAlignment="1"/>
    <xf numFmtId="0" fontId="2" fillId="4" borderId="2" xfId="0" applyFont="1" applyFill="1" applyBorder="1"/>
    <xf numFmtId="49" fontId="0" fillId="0" borderId="1" xfId="0" applyNumberFormat="1" applyFont="1" applyBorder="1" applyAlignment="1">
      <alignment horizontal="center"/>
    </xf>
    <xf numFmtId="49" fontId="0" fillId="0" borderId="1" xfId="0" applyNumberFormat="1" applyFont="1" applyBorder="1" applyAlignment="1">
      <alignment horizontal="center" vertical="center"/>
    </xf>
    <xf numFmtId="0" fontId="4" fillId="0" borderId="0" xfId="0" applyFont="1" applyBorder="1" applyAlignment="1"/>
    <xf numFmtId="0" fontId="4" fillId="0" borderId="0" xfId="0" applyFont="1" applyBorder="1"/>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0" fillId="0" borderId="1" xfId="0" applyFont="1" applyBorder="1" applyAlignment="1"/>
    <xf numFmtId="0" fontId="10" fillId="5" borderId="11" xfId="0" applyFont="1" applyFill="1" applyBorder="1" applyAlignment="1">
      <alignment vertical="center"/>
    </xf>
    <xf numFmtId="0" fontId="11" fillId="0" borderId="12" xfId="0" applyFont="1" applyBorder="1" applyAlignment="1">
      <alignment horizontal="right" vertical="center"/>
    </xf>
    <xf numFmtId="0" fontId="10" fillId="5" borderId="12" xfId="0" applyFont="1" applyFill="1" applyBorder="1" applyAlignment="1">
      <alignment vertical="center"/>
    </xf>
    <xf numFmtId="0" fontId="10" fillId="5" borderId="13" xfId="0" applyFont="1" applyFill="1" applyBorder="1" applyAlignment="1">
      <alignment vertical="center"/>
    </xf>
    <xf numFmtId="0" fontId="11" fillId="0" borderId="14" xfId="0" applyFont="1" applyBorder="1" applyAlignment="1">
      <alignment horizontal="right" vertical="center"/>
    </xf>
    <xf numFmtId="0" fontId="10" fillId="5" borderId="14" xfId="0" applyFont="1" applyFill="1" applyBorder="1" applyAlignment="1">
      <alignment vertical="center"/>
    </xf>
    <xf numFmtId="0" fontId="9" fillId="0" borderId="0" xfId="0" applyFont="1" applyAlignment="1"/>
    <xf numFmtId="0" fontId="1" fillId="0" borderId="1" xfId="0" applyFont="1" applyBorder="1" applyAlignment="1">
      <alignment horizontal="center" vertical="center" wrapText="1"/>
    </xf>
    <xf numFmtId="0" fontId="12" fillId="0" borderId="1" xfId="0" applyFont="1" applyBorder="1" applyAlignment="1"/>
    <xf numFmtId="0" fontId="12" fillId="0" borderId="15" xfId="0" applyFont="1" applyBorder="1" applyAlignment="1"/>
    <xf numFmtId="0" fontId="0" fillId="0" borderId="2" xfId="0" applyFont="1" applyBorder="1" applyAlignment="1"/>
    <xf numFmtId="0" fontId="1" fillId="0" borderId="10"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4" xfId="0" applyFont="1" applyBorder="1" applyAlignment="1">
      <alignment horizontal="right"/>
    </xf>
    <xf numFmtId="0" fontId="0" fillId="0" borderId="8" xfId="0" applyFont="1" applyBorder="1" applyAlignment="1">
      <alignment horizontal="left"/>
    </xf>
    <xf numFmtId="0" fontId="1" fillId="0" borderId="9" xfId="0" applyFont="1" applyBorder="1" applyAlignment="1">
      <alignment horizontal="center" vertical="center" wrapText="1"/>
    </xf>
    <xf numFmtId="1" fontId="1" fillId="7" borderId="1" xfId="0" applyNumberFormat="1" applyFont="1" applyFill="1" applyBorder="1" applyAlignment="1"/>
    <xf numFmtId="1" fontId="1" fillId="0" borderId="1" xfId="0" applyNumberFormat="1" applyFont="1" applyBorder="1" applyAlignment="1"/>
    <xf numFmtId="2" fontId="0" fillId="0" borderId="4" xfId="0" applyNumberFormat="1" applyFont="1" applyBorder="1" applyAlignment="1"/>
    <xf numFmtId="0" fontId="12" fillId="7" borderId="1" xfId="0" applyFont="1" applyFill="1" applyBorder="1" applyAlignment="1"/>
    <xf numFmtId="0" fontId="1" fillId="0" borderId="1" xfId="0" applyFont="1" applyFill="1" applyBorder="1" applyAlignment="1"/>
    <xf numFmtId="0" fontId="1" fillId="7" borderId="1" xfId="0" applyFont="1" applyFill="1" applyBorder="1" applyAlignment="1">
      <alignment horizontal="right"/>
    </xf>
    <xf numFmtId="0" fontId="1" fillId="7" borderId="1" xfId="0" applyFont="1" applyFill="1" applyBorder="1" applyAlignment="1">
      <alignment horizontal="left"/>
    </xf>
    <xf numFmtId="2" fontId="0" fillId="0" borderId="1" xfId="0" applyNumberFormat="1" applyFont="1" applyFill="1" applyBorder="1" applyAlignment="1"/>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7" xfId="0" applyFont="1" applyBorder="1" applyAlignment="1">
      <alignment horizontal="center" vertical="center"/>
    </xf>
    <xf numFmtId="0" fontId="5" fillId="0" borderId="10" xfId="0" applyFont="1" applyBorder="1" applyAlignment="1">
      <alignment horizontal="center" vertical="center"/>
    </xf>
    <xf numFmtId="0" fontId="5" fillId="0" borderId="1" xfId="0" applyFont="1" applyBorder="1" applyAlignment="1">
      <alignment horizontal="center" vertical="center"/>
    </xf>
    <xf numFmtId="2"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2" fontId="5" fillId="0" borderId="1" xfId="0" applyNumberFormat="1" applyFont="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6" borderId="2" xfId="0" applyFont="1" applyFill="1" applyBorder="1" applyAlignment="1">
      <alignment horizontal="center" vertical="center" wrapText="1"/>
    </xf>
    <xf numFmtId="0" fontId="7" fillId="6" borderId="17" xfId="0" applyFont="1" applyFill="1" applyBorder="1" applyAlignment="1">
      <alignment horizontal="center" vertical="center" wrapText="1"/>
    </xf>
    <xf numFmtId="0" fontId="7" fillId="6" borderId="15"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49" fontId="0" fillId="0" borderId="0" xfId="0" applyNumberFormat="1" applyFont="1" applyBorder="1" applyAlignment="1">
      <alignment horizontal="center" vertical="center"/>
    </xf>
    <xf numFmtId="0" fontId="7" fillId="6" borderId="5"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4" fillId="0" borderId="1" xfId="0" applyFont="1" applyBorder="1" applyAlignment="1">
      <alignment vertical="center"/>
    </xf>
    <xf numFmtId="0" fontId="1" fillId="0" borderId="1" xfId="0" applyFont="1" applyBorder="1" applyAlignment="1">
      <alignment horizontal="right"/>
    </xf>
    <xf numFmtId="0" fontId="0" fillId="0" borderId="1" xfId="0" applyFont="1" applyBorder="1" applyAlignment="1">
      <alignment horizontal="left"/>
    </xf>
    <xf numFmtId="0" fontId="2" fillId="2" borderId="16" xfId="0" applyFont="1" applyFill="1" applyBorder="1"/>
    <xf numFmtId="0" fontId="2" fillId="3" borderId="16" xfId="0" applyFont="1" applyFill="1" applyBorder="1"/>
    <xf numFmtId="0" fontId="2" fillId="3" borderId="16" xfId="0" applyFont="1" applyFill="1" applyBorder="1" applyAlignment="1"/>
    <xf numFmtId="0" fontId="2" fillId="4" borderId="16" xfId="0" applyFont="1" applyFill="1" applyBorder="1" applyAlignment="1"/>
    <xf numFmtId="0" fontId="2" fillId="0" borderId="0" xfId="0" applyFont="1" applyFill="1" applyBorder="1" applyAlignment="1"/>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8" borderId="2" xfId="0" applyFill="1" applyBorder="1" applyAlignment="1">
      <alignment horizontal="center"/>
    </xf>
    <xf numFmtId="0" fontId="0" fillId="8" borderId="17" xfId="0" applyFill="1" applyBorder="1" applyAlignment="1">
      <alignment horizontal="center"/>
    </xf>
    <xf numFmtId="0" fontId="0" fillId="8" borderId="15" xfId="0" applyFill="1" applyBorder="1" applyAlignment="1">
      <alignment horizontal="center"/>
    </xf>
    <xf numFmtId="0" fontId="0" fillId="8" borderId="1" xfId="0" applyFill="1" applyBorder="1"/>
    <xf numFmtId="0" fontId="0" fillId="0" borderId="1" xfId="0" applyBorder="1"/>
    <xf numFmtId="0" fontId="0" fillId="9" borderId="1" xfId="0" applyFill="1" applyBorder="1"/>
    <xf numFmtId="0" fontId="0" fillId="10" borderId="1" xfId="0" applyFill="1" applyBorder="1"/>
    <xf numFmtId="2" fontId="0" fillId="0" borderId="1" xfId="0" applyNumberFormat="1" applyBorder="1"/>
    <xf numFmtId="172" fontId="0" fillId="0" borderId="1" xfId="0" applyNumberFormat="1" applyBorder="1"/>
    <xf numFmtId="0" fontId="0" fillId="0" borderId="0" xfId="0"/>
    <xf numFmtId="0" fontId="0" fillId="11" borderId="1" xfId="0" applyFill="1" applyBorder="1"/>
    <xf numFmtId="0" fontId="0" fillId="11" borderId="1" xfId="0" applyFill="1" applyBorder="1" applyAlignment="1">
      <alignment horizontal="center"/>
    </xf>
    <xf numFmtId="0" fontId="0" fillId="12" borderId="1" xfId="0" applyFill="1" applyBorder="1"/>
    <xf numFmtId="0" fontId="0" fillId="12" borderId="1" xfId="0" applyFill="1" applyBorder="1" applyAlignment="1">
      <alignment horizontal="center"/>
    </xf>
    <xf numFmtId="0" fontId="0" fillId="2" borderId="1" xfId="0" applyFill="1" applyBorder="1"/>
    <xf numFmtId="0" fontId="0" fillId="2" borderId="1" xfId="0" applyFill="1" applyBorder="1" applyAlignment="1">
      <alignment horizontal="center"/>
    </xf>
    <xf numFmtId="2" fontId="0" fillId="0" borderId="0" xfId="0" applyNumberFormat="1" applyFont="1" applyAlignment="1"/>
    <xf numFmtId="0" fontId="0" fillId="0" borderId="16" xfId="0" applyNumberFormat="1" applyFont="1" applyBorder="1" applyAlignment="1">
      <alignment horizontal="center"/>
    </xf>
    <xf numFmtId="0" fontId="0" fillId="0" borderId="1" xfId="0" applyNumberFormat="1" applyFont="1" applyBorder="1" applyAlignment="1">
      <alignment horizontal="center"/>
    </xf>
    <xf numFmtId="0" fontId="0" fillId="0" borderId="16"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0" xfId="0" applyAlignment="1">
      <alignment vertical="center"/>
    </xf>
    <xf numFmtId="0" fontId="13" fillId="0" borderId="0" xfId="0" applyFont="1"/>
    <xf numFmtId="0" fontId="0" fillId="0" borderId="0" xfId="0" applyAlignment="1">
      <alignment horizontal="left" vertical="center" indent="1"/>
    </xf>
    <xf numFmtId="2" fontId="0" fillId="0" borderId="0" xfId="0" applyNumberFormat="1"/>
  </cellXfs>
  <cellStyles count="1">
    <cellStyle name="Normal" xfId="0" builtinId="0"/>
  </cellStyles>
  <dxfs count="20">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4"/>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top style="thin">
          <color indexed="64"/>
        </top>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4"/>
        <name val="Calibri"/>
        <family val="2"/>
        <scheme val="minor"/>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50800</xdr:colOff>
      <xdr:row>29</xdr:row>
      <xdr:rowOff>152399</xdr:rowOff>
    </xdr:to>
    <xdr:pic>
      <xdr:nvPicPr>
        <xdr:cNvPr id="2" name="Imagen 1">
          <a:extLst>
            <a:ext uri="{FF2B5EF4-FFF2-40B4-BE49-F238E27FC236}">
              <a16:creationId xmlns:a16="http://schemas.microsoft.com/office/drawing/2014/main" id="{DB3A8CCB-81EC-BC7F-C353-AD9427D43CF2}"/>
            </a:ext>
          </a:extLst>
        </xdr:cNvPr>
        <xdr:cNvPicPr>
          <a:picLocks noChangeAspect="1"/>
        </xdr:cNvPicPr>
      </xdr:nvPicPr>
      <xdr:blipFill rotWithShape="1">
        <a:blip xmlns:r="http://schemas.openxmlformats.org/officeDocument/2006/relationships" r:embed="rId1"/>
        <a:srcRect l="5149" t="2907" r="8033" b="2752"/>
        <a:stretch/>
      </xdr:blipFill>
      <xdr:spPr>
        <a:xfrm>
          <a:off x="0" y="0"/>
          <a:ext cx="3854450" cy="57721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396240</xdr:colOff>
      <xdr:row>0</xdr:row>
      <xdr:rowOff>137160</xdr:rowOff>
    </xdr:from>
    <xdr:ext cx="5158740" cy="781240"/>
    <xdr:sp macro="" textlink="">
      <xdr:nvSpPr>
        <xdr:cNvPr id="2" name="CuadroTexto 1">
          <a:extLst>
            <a:ext uri="{FF2B5EF4-FFF2-40B4-BE49-F238E27FC236}">
              <a16:creationId xmlns:a16="http://schemas.microsoft.com/office/drawing/2014/main" id="{7462F8E3-AA97-4128-B121-CC7A4E56E838}"/>
            </a:ext>
          </a:extLst>
        </xdr:cNvPr>
        <xdr:cNvSpPr txBox="1"/>
      </xdr:nvSpPr>
      <xdr:spPr>
        <a:xfrm>
          <a:off x="396240" y="137160"/>
          <a:ext cx="515874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a:t>El promedio general de uso de aplicación para aprender idiomas es de 69.60 con una desviación estándar de 21.18. Si tomo una muestra de 42 estudiantes y resulta que el promedio es de 66.86, trabajar con un </a:t>
          </a:r>
          <a:r>
            <a:rPr lang="el-GR"/>
            <a:t>α = 0.05, </a:t>
          </a:r>
          <a:r>
            <a:rPr lang="es-ES"/>
            <a:t>probar la hipótesis:</a:t>
          </a:r>
        </a:p>
        <a:p>
          <a:r>
            <a:rPr lang="es-ES"/>
            <a:t>El promedio general es menor o igual a 69.60.</a:t>
          </a:r>
        </a:p>
      </xdr:txBody>
    </xdr:sp>
    <xdr:clientData/>
  </xdr:oneCellAnchor>
  <xdr:twoCellAnchor>
    <xdr:from>
      <xdr:col>11</xdr:col>
      <xdr:colOff>281940</xdr:colOff>
      <xdr:row>19</xdr:row>
      <xdr:rowOff>106680</xdr:rowOff>
    </xdr:from>
    <xdr:to>
      <xdr:col>12</xdr:col>
      <xdr:colOff>754380</xdr:colOff>
      <xdr:row>21</xdr:row>
      <xdr:rowOff>121920</xdr:rowOff>
    </xdr:to>
    <xdr:pic>
      <xdr:nvPicPr>
        <xdr:cNvPr id="3" name="Imagen 2">
          <a:extLst>
            <a:ext uri="{FF2B5EF4-FFF2-40B4-BE49-F238E27FC236}">
              <a16:creationId xmlns:a16="http://schemas.microsoft.com/office/drawing/2014/main" id="{BC0193E1-0514-4BA6-BF9D-D0E58467E0C8}"/>
            </a:ext>
          </a:extLst>
        </xdr:cNvPr>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r="22430"/>
        <a:stretch/>
      </xdr:blipFill>
      <xdr:spPr bwMode="auto">
        <a:xfrm>
          <a:off x="9032240" y="3605530"/>
          <a:ext cx="1234440" cy="383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754380</xdr:colOff>
      <xdr:row>0</xdr:row>
      <xdr:rowOff>167640</xdr:rowOff>
    </xdr:from>
    <xdr:to>
      <xdr:col>17</xdr:col>
      <xdr:colOff>228600</xdr:colOff>
      <xdr:row>5</xdr:row>
      <xdr:rowOff>45720</xdr:rowOff>
    </xdr:to>
    <xdr:sp macro="" textlink="">
      <xdr:nvSpPr>
        <xdr:cNvPr id="4" name="CuadroTexto 3">
          <a:extLst>
            <a:ext uri="{FF2B5EF4-FFF2-40B4-BE49-F238E27FC236}">
              <a16:creationId xmlns:a16="http://schemas.microsoft.com/office/drawing/2014/main" id="{8745EB60-9298-4F34-844D-20C1CAE097EF}"/>
            </a:ext>
          </a:extLst>
        </xdr:cNvPr>
        <xdr:cNvSpPr txBox="1"/>
      </xdr:nvSpPr>
      <xdr:spPr>
        <a:xfrm>
          <a:off x="8742680" y="167640"/>
          <a:ext cx="4808220" cy="7988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050"/>
            <a:t>El promedio general de uso de aplicación para aprender idiomases es de 69.60 con una desviación de 21.18</a:t>
          </a:r>
          <a:r>
            <a:rPr lang="es-ES" sz="1050" baseline="0"/>
            <a:t> </a:t>
          </a:r>
          <a:r>
            <a:rPr lang="es-ES" sz="1050"/>
            <a:t>. Se toma una muestra de 2 estudiantes y se desea que el promedio sea de 66.29 con un alfa de 0.05 y pruebe la hipótesis.El promedio general es menor o igual a 69.60.</a:t>
          </a:r>
        </a:p>
      </xdr:txBody>
    </xdr:sp>
    <xdr:clientData/>
  </xdr:twoCellAnchor>
  <xdr:twoCellAnchor>
    <xdr:from>
      <xdr:col>21</xdr:col>
      <xdr:colOff>7620</xdr:colOff>
      <xdr:row>1</xdr:row>
      <xdr:rowOff>45720</xdr:rowOff>
    </xdr:from>
    <xdr:to>
      <xdr:col>27</xdr:col>
      <xdr:colOff>784860</xdr:colOff>
      <xdr:row>5</xdr:row>
      <xdr:rowOff>60960</xdr:rowOff>
    </xdr:to>
    <xdr:sp macro="" textlink="">
      <xdr:nvSpPr>
        <xdr:cNvPr id="5" name="CuadroTexto 4">
          <a:extLst>
            <a:ext uri="{FF2B5EF4-FFF2-40B4-BE49-F238E27FC236}">
              <a16:creationId xmlns:a16="http://schemas.microsoft.com/office/drawing/2014/main" id="{CF8EF149-7C53-4A32-8CE2-86978DDACED0}"/>
            </a:ext>
          </a:extLst>
        </xdr:cNvPr>
        <xdr:cNvSpPr txBox="1"/>
      </xdr:nvSpPr>
      <xdr:spPr>
        <a:xfrm>
          <a:off x="16377920" y="229870"/>
          <a:ext cx="5323840" cy="751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mn-lt"/>
              <a:ea typeface="+mn-ea"/>
              <a:cs typeface="+mn-cs"/>
            </a:rPr>
            <a:t>Se quiere que los estudiantes de la ESPE miren un 10% más de contenido de las plataformas de estreaming dentro de la universidad diariamente. Pero se sabe que 2 estudiantes de una muestra de 80 miran plataformas electrónicas con una nivel de significancia del 5%.</a:t>
          </a:r>
        </a:p>
        <a:p>
          <a:endParaRPr lang="es-ES" sz="1100"/>
        </a:p>
      </xdr:txBody>
    </xdr:sp>
    <xdr:clientData/>
  </xdr:twoCellAnchor>
  <xdr:twoCellAnchor>
    <xdr:from>
      <xdr:col>21</xdr:col>
      <xdr:colOff>0</xdr:colOff>
      <xdr:row>19</xdr:row>
      <xdr:rowOff>0</xdr:rowOff>
    </xdr:from>
    <xdr:to>
      <xdr:col>22</xdr:col>
      <xdr:colOff>76200</xdr:colOff>
      <xdr:row>20</xdr:row>
      <xdr:rowOff>144780</xdr:rowOff>
    </xdr:to>
    <xdr:pic>
      <xdr:nvPicPr>
        <xdr:cNvPr id="6" name="Imagen 5">
          <a:extLst>
            <a:ext uri="{FF2B5EF4-FFF2-40B4-BE49-F238E27FC236}">
              <a16:creationId xmlns:a16="http://schemas.microsoft.com/office/drawing/2014/main" id="{11E9FA71-E1C8-4917-B45B-3E0486CD1DDE}"/>
            </a:ext>
          </a:extLst>
        </xdr:cNvPr>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r="28302"/>
        <a:stretch/>
      </xdr:blipFill>
      <xdr:spPr bwMode="auto">
        <a:xfrm>
          <a:off x="16370300" y="3498850"/>
          <a:ext cx="838200" cy="328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121920</xdr:colOff>
      <xdr:row>19</xdr:row>
      <xdr:rowOff>0</xdr:rowOff>
    </xdr:from>
    <xdr:to>
      <xdr:col>25</xdr:col>
      <xdr:colOff>784860</xdr:colOff>
      <xdr:row>21</xdr:row>
      <xdr:rowOff>15240</xdr:rowOff>
    </xdr:to>
    <xdr:pic>
      <xdr:nvPicPr>
        <xdr:cNvPr id="7" name="Imagen 6">
          <a:extLst>
            <a:ext uri="{FF2B5EF4-FFF2-40B4-BE49-F238E27FC236}">
              <a16:creationId xmlns:a16="http://schemas.microsoft.com/office/drawing/2014/main" id="{656EF97B-73FB-4101-98D8-02340C1C8FF2}"/>
            </a:ext>
          </a:extLst>
        </xdr:cNvPr>
        <xdr:cNvPicPr>
          <a:picLocks noChangeAspect="1" noChangeArrowheads="1"/>
        </xdr:cNvPicPr>
      </xdr:nvPicPr>
      <xdr:blipFill rotWithShape="1">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r="18723" b="5660"/>
        <a:stretch/>
      </xdr:blipFill>
      <xdr:spPr bwMode="auto">
        <a:xfrm>
          <a:off x="18778220" y="3498850"/>
          <a:ext cx="1399540" cy="383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484096</xdr:colOff>
      <xdr:row>10</xdr:row>
      <xdr:rowOff>8964</xdr:rowOff>
    </xdr:from>
    <xdr:to>
      <xdr:col>10</xdr:col>
      <xdr:colOff>518086</xdr:colOff>
      <xdr:row>16</xdr:row>
      <xdr:rowOff>110496</xdr:rowOff>
    </xdr:to>
    <xdr:pic>
      <xdr:nvPicPr>
        <xdr:cNvPr id="8" name="Imagen 7">
          <a:extLst>
            <a:ext uri="{FF2B5EF4-FFF2-40B4-BE49-F238E27FC236}">
              <a16:creationId xmlns:a16="http://schemas.microsoft.com/office/drawing/2014/main" id="{EEEF7111-65F7-4438-8493-CC92274BBDE9}"/>
            </a:ext>
          </a:extLst>
        </xdr:cNvPr>
        <xdr:cNvPicPr>
          <a:picLocks noChangeAspect="1"/>
        </xdr:cNvPicPr>
      </xdr:nvPicPr>
      <xdr:blipFill rotWithShape="1">
        <a:blip xmlns:r="http://schemas.openxmlformats.org/officeDocument/2006/relationships" r:embed="rId4">
          <a:grayscl/>
        </a:blip>
        <a:srcRect l="7023" t="45300" r="16509" b="20298"/>
        <a:stretch/>
      </xdr:blipFill>
      <xdr:spPr>
        <a:xfrm>
          <a:off x="3678146" y="1850464"/>
          <a:ext cx="4605990" cy="1206432"/>
        </a:xfrm>
        <a:prstGeom prst="rect">
          <a:avLst/>
        </a:prstGeom>
      </xdr:spPr>
    </xdr:pic>
    <xdr:clientData/>
  </xdr:twoCellAnchor>
  <xdr:twoCellAnchor editAs="oneCell">
    <xdr:from>
      <xdr:col>4</xdr:col>
      <xdr:colOff>654424</xdr:colOff>
      <xdr:row>22</xdr:row>
      <xdr:rowOff>164330</xdr:rowOff>
    </xdr:from>
    <xdr:to>
      <xdr:col>10</xdr:col>
      <xdr:colOff>209431</xdr:colOff>
      <xdr:row>29</xdr:row>
      <xdr:rowOff>152400</xdr:rowOff>
    </xdr:to>
    <xdr:pic>
      <xdr:nvPicPr>
        <xdr:cNvPr id="9" name="Imagen 8" descr="Recorte de pantalla">
          <a:extLst>
            <a:ext uri="{FF2B5EF4-FFF2-40B4-BE49-F238E27FC236}">
              <a16:creationId xmlns:a16="http://schemas.microsoft.com/office/drawing/2014/main" id="{E315251F-7019-4973-925F-5A7F8699CF60}"/>
            </a:ext>
          </a:extLst>
        </xdr:cNvPr>
        <xdr:cNvPicPr>
          <a:picLocks noChangeAspect="1"/>
        </xdr:cNvPicPr>
      </xdr:nvPicPr>
      <xdr:blipFill>
        <a:blip xmlns:r="http://schemas.openxmlformats.org/officeDocument/2006/relationships" r:embed="rId5" cstate="print">
          <a:grayscl/>
          <a:extLst>
            <a:ext uri="{28A0092B-C50C-407E-A947-70E740481C1C}">
              <a14:useLocalDpi xmlns:a14="http://schemas.microsoft.com/office/drawing/2010/main" val="0"/>
            </a:ext>
          </a:extLst>
        </a:blip>
        <a:stretch>
          <a:fillRect/>
        </a:stretch>
      </xdr:blipFill>
      <xdr:spPr>
        <a:xfrm>
          <a:off x="3848474" y="4215630"/>
          <a:ext cx="4127007" cy="1277120"/>
        </a:xfrm>
        <a:prstGeom prst="rect">
          <a:avLst/>
        </a:prstGeom>
      </xdr:spPr>
    </xdr:pic>
    <xdr:clientData/>
  </xdr:twoCellAnchor>
  <xdr:twoCellAnchor editAs="oneCell">
    <xdr:from>
      <xdr:col>4</xdr:col>
      <xdr:colOff>537882</xdr:colOff>
      <xdr:row>36</xdr:row>
      <xdr:rowOff>89647</xdr:rowOff>
    </xdr:from>
    <xdr:to>
      <xdr:col>10</xdr:col>
      <xdr:colOff>221129</xdr:colOff>
      <xdr:row>43</xdr:row>
      <xdr:rowOff>174996</xdr:rowOff>
    </xdr:to>
    <xdr:pic>
      <xdr:nvPicPr>
        <xdr:cNvPr id="10" name="Imagen 9" descr="Recorte de pantalla">
          <a:extLst>
            <a:ext uri="{FF2B5EF4-FFF2-40B4-BE49-F238E27FC236}">
              <a16:creationId xmlns:a16="http://schemas.microsoft.com/office/drawing/2014/main" id="{533C5A97-30EC-4714-ABB3-8FD9D03EF436}"/>
            </a:ext>
          </a:extLst>
        </xdr:cNvPr>
        <xdr:cNvPicPr>
          <a:picLocks noChangeAspect="1"/>
        </xdr:cNvPicPr>
      </xdr:nvPicPr>
      <xdr:blipFill>
        <a:blip xmlns:r="http://schemas.openxmlformats.org/officeDocument/2006/relationships" r:embed="rId6" cstate="print">
          <a:grayscl/>
          <a:extLst>
            <a:ext uri="{28A0092B-C50C-407E-A947-70E740481C1C}">
              <a14:useLocalDpi xmlns:a14="http://schemas.microsoft.com/office/drawing/2010/main" val="0"/>
            </a:ext>
          </a:extLst>
        </a:blip>
        <a:stretch>
          <a:fillRect/>
        </a:stretch>
      </xdr:blipFill>
      <xdr:spPr>
        <a:xfrm>
          <a:off x="3731932" y="6719047"/>
          <a:ext cx="4255247" cy="1374399"/>
        </a:xfrm>
        <a:prstGeom prst="rect">
          <a:avLst/>
        </a:prstGeom>
      </xdr:spPr>
    </xdr:pic>
    <xdr:clientData/>
  </xdr:twoCellAnchor>
  <xdr:twoCellAnchor editAs="oneCell">
    <xdr:from>
      <xdr:col>14</xdr:col>
      <xdr:colOff>206188</xdr:colOff>
      <xdr:row>7</xdr:row>
      <xdr:rowOff>17929</xdr:rowOff>
    </xdr:from>
    <xdr:to>
      <xdr:col>20</xdr:col>
      <xdr:colOff>110667</xdr:colOff>
      <xdr:row>14</xdr:row>
      <xdr:rowOff>159637</xdr:rowOff>
    </xdr:to>
    <xdr:pic>
      <xdr:nvPicPr>
        <xdr:cNvPr id="11" name="Imagen 10" descr="Recorte de pantalla">
          <a:extLst>
            <a:ext uri="{FF2B5EF4-FFF2-40B4-BE49-F238E27FC236}">
              <a16:creationId xmlns:a16="http://schemas.microsoft.com/office/drawing/2014/main" id="{BA136884-C9B3-445F-9E9F-0BDD678872FC}"/>
            </a:ext>
          </a:extLst>
        </xdr:cNvPr>
        <xdr:cNvPicPr>
          <a:picLocks noChangeAspect="1"/>
        </xdr:cNvPicPr>
      </xdr:nvPicPr>
      <xdr:blipFill>
        <a:blip xmlns:r="http://schemas.openxmlformats.org/officeDocument/2006/relationships" r:embed="rId7" cstate="print">
          <a:grayscl/>
          <a:extLst>
            <a:ext uri="{28A0092B-C50C-407E-A947-70E740481C1C}">
              <a14:useLocalDpi xmlns:a14="http://schemas.microsoft.com/office/drawing/2010/main" val="0"/>
            </a:ext>
          </a:extLst>
        </a:blip>
        <a:stretch>
          <a:fillRect/>
        </a:stretch>
      </xdr:blipFill>
      <xdr:spPr>
        <a:xfrm>
          <a:off x="11242488" y="1306979"/>
          <a:ext cx="4476479" cy="1430758"/>
        </a:xfrm>
        <a:prstGeom prst="rect">
          <a:avLst/>
        </a:prstGeom>
      </xdr:spPr>
    </xdr:pic>
    <xdr:clientData/>
  </xdr:twoCellAnchor>
  <xdr:twoCellAnchor editAs="oneCell">
    <xdr:from>
      <xdr:col>14</xdr:col>
      <xdr:colOff>770963</xdr:colOff>
      <xdr:row>24</xdr:row>
      <xdr:rowOff>123974</xdr:rowOff>
    </xdr:from>
    <xdr:to>
      <xdr:col>20</xdr:col>
      <xdr:colOff>28586</xdr:colOff>
      <xdr:row>31</xdr:row>
      <xdr:rowOff>113203</xdr:rowOff>
    </xdr:to>
    <xdr:pic>
      <xdr:nvPicPr>
        <xdr:cNvPr id="12" name="Imagen 11" descr="Recorte de pantalla">
          <a:extLst>
            <a:ext uri="{FF2B5EF4-FFF2-40B4-BE49-F238E27FC236}">
              <a16:creationId xmlns:a16="http://schemas.microsoft.com/office/drawing/2014/main" id="{B99825A7-566E-4615-AC00-B004FBB2551B}"/>
            </a:ext>
          </a:extLst>
        </xdr:cNvPr>
        <xdr:cNvPicPr>
          <a:picLocks noChangeAspect="1"/>
        </xdr:cNvPicPr>
      </xdr:nvPicPr>
      <xdr:blipFill>
        <a:blip xmlns:r="http://schemas.openxmlformats.org/officeDocument/2006/relationships" r:embed="rId8" cstate="print">
          <a:grayscl/>
          <a:extLst>
            <a:ext uri="{28A0092B-C50C-407E-A947-70E740481C1C}">
              <a14:useLocalDpi xmlns:a14="http://schemas.microsoft.com/office/drawing/2010/main" val="0"/>
            </a:ext>
          </a:extLst>
        </a:blip>
        <a:stretch>
          <a:fillRect/>
        </a:stretch>
      </xdr:blipFill>
      <xdr:spPr>
        <a:xfrm>
          <a:off x="11800913" y="4543574"/>
          <a:ext cx="3835973" cy="1278279"/>
        </a:xfrm>
        <a:prstGeom prst="rect">
          <a:avLst/>
        </a:prstGeom>
      </xdr:spPr>
    </xdr:pic>
    <xdr:clientData/>
  </xdr:twoCellAnchor>
  <xdr:twoCellAnchor editAs="oneCell">
    <xdr:from>
      <xdr:col>15</xdr:col>
      <xdr:colOff>116541</xdr:colOff>
      <xdr:row>35</xdr:row>
      <xdr:rowOff>138027</xdr:rowOff>
    </xdr:from>
    <xdr:to>
      <xdr:col>19</xdr:col>
      <xdr:colOff>689341</xdr:colOff>
      <xdr:row>42</xdr:row>
      <xdr:rowOff>43743</xdr:rowOff>
    </xdr:to>
    <xdr:pic>
      <xdr:nvPicPr>
        <xdr:cNvPr id="13" name="Imagen 12" descr="Recorte de pantalla">
          <a:extLst>
            <a:ext uri="{FF2B5EF4-FFF2-40B4-BE49-F238E27FC236}">
              <a16:creationId xmlns:a16="http://schemas.microsoft.com/office/drawing/2014/main" id="{57D52699-B215-47E6-8BF6-8713614B3651}"/>
            </a:ext>
          </a:extLst>
        </xdr:cNvPr>
        <xdr:cNvPicPr>
          <a:picLocks noChangeAspect="1"/>
        </xdr:cNvPicPr>
      </xdr:nvPicPr>
      <xdr:blipFill>
        <a:blip xmlns:r="http://schemas.openxmlformats.org/officeDocument/2006/relationships" r:embed="rId9" cstate="print">
          <a:grayscl/>
          <a:extLst>
            <a:ext uri="{28A0092B-C50C-407E-A947-70E740481C1C}">
              <a14:useLocalDpi xmlns:a14="http://schemas.microsoft.com/office/drawing/2010/main" val="0"/>
            </a:ext>
          </a:extLst>
        </a:blip>
        <a:stretch>
          <a:fillRect/>
        </a:stretch>
      </xdr:blipFill>
      <xdr:spPr>
        <a:xfrm>
          <a:off x="11914841" y="6583277"/>
          <a:ext cx="3620800" cy="1194766"/>
        </a:xfrm>
        <a:prstGeom prst="rect">
          <a:avLst/>
        </a:prstGeom>
      </xdr:spPr>
    </xdr:pic>
    <xdr:clientData/>
  </xdr:twoCellAnchor>
  <xdr:twoCellAnchor editAs="oneCell">
    <xdr:from>
      <xdr:col>23</xdr:col>
      <xdr:colOff>8964</xdr:colOff>
      <xdr:row>7</xdr:row>
      <xdr:rowOff>152400</xdr:rowOff>
    </xdr:from>
    <xdr:to>
      <xdr:col>29</xdr:col>
      <xdr:colOff>1493</xdr:colOff>
      <xdr:row>14</xdr:row>
      <xdr:rowOff>74638</xdr:rowOff>
    </xdr:to>
    <xdr:pic>
      <xdr:nvPicPr>
        <xdr:cNvPr id="14" name="Imagen 13">
          <a:extLst>
            <a:ext uri="{FF2B5EF4-FFF2-40B4-BE49-F238E27FC236}">
              <a16:creationId xmlns:a16="http://schemas.microsoft.com/office/drawing/2014/main" id="{252489C6-63DE-4437-81BC-1B6713160A19}"/>
            </a:ext>
          </a:extLst>
        </xdr:cNvPr>
        <xdr:cNvPicPr>
          <a:picLocks noChangeAspect="1"/>
        </xdr:cNvPicPr>
      </xdr:nvPicPr>
      <xdr:blipFill rotWithShape="1">
        <a:blip xmlns:r="http://schemas.openxmlformats.org/officeDocument/2006/relationships" r:embed="rId4"/>
        <a:srcRect l="7023" t="45300" r="16509" b="20298"/>
        <a:stretch/>
      </xdr:blipFill>
      <xdr:spPr>
        <a:xfrm>
          <a:off x="17903264" y="1441450"/>
          <a:ext cx="4564529" cy="1211288"/>
        </a:xfrm>
        <a:prstGeom prst="rect">
          <a:avLst/>
        </a:prstGeom>
      </xdr:spPr>
    </xdr:pic>
    <xdr:clientData/>
  </xdr:twoCellAnchor>
  <xdr:twoCellAnchor editAs="oneCell">
    <xdr:from>
      <xdr:col>25</xdr:col>
      <xdr:colOff>0</xdr:colOff>
      <xdr:row>25</xdr:row>
      <xdr:rowOff>0</xdr:rowOff>
    </xdr:from>
    <xdr:to>
      <xdr:col>30</xdr:col>
      <xdr:colOff>274052</xdr:colOff>
      <xdr:row>31</xdr:row>
      <xdr:rowOff>167363</xdr:rowOff>
    </xdr:to>
    <xdr:pic>
      <xdr:nvPicPr>
        <xdr:cNvPr id="15" name="Imagen 14" descr="Recorte de pantalla">
          <a:extLst>
            <a:ext uri="{FF2B5EF4-FFF2-40B4-BE49-F238E27FC236}">
              <a16:creationId xmlns:a16="http://schemas.microsoft.com/office/drawing/2014/main" id="{BDE07D63-B813-44D2-95C0-E53CF29AF6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418300" y="4603750"/>
          <a:ext cx="4084052" cy="1272263"/>
        </a:xfrm>
        <a:prstGeom prst="rect">
          <a:avLst/>
        </a:prstGeom>
      </xdr:spPr>
    </xdr:pic>
    <xdr:clientData/>
  </xdr:twoCellAnchor>
  <xdr:twoCellAnchor editAs="oneCell">
    <xdr:from>
      <xdr:col>25</xdr:col>
      <xdr:colOff>35858</xdr:colOff>
      <xdr:row>39</xdr:row>
      <xdr:rowOff>26894</xdr:rowOff>
    </xdr:from>
    <xdr:to>
      <xdr:col>30</xdr:col>
      <xdr:colOff>457200</xdr:colOff>
      <xdr:row>46</xdr:row>
      <xdr:rowOff>112244</xdr:rowOff>
    </xdr:to>
    <xdr:pic>
      <xdr:nvPicPr>
        <xdr:cNvPr id="16" name="Imagen 15" descr="Recorte de pantalla">
          <a:extLst>
            <a:ext uri="{FF2B5EF4-FFF2-40B4-BE49-F238E27FC236}">
              <a16:creationId xmlns:a16="http://schemas.microsoft.com/office/drawing/2014/main" id="{B113C909-8A98-4015-B2AB-8294D6BC6C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454158" y="7208744"/>
          <a:ext cx="4231342" cy="137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1</xdr:row>
      <xdr:rowOff>7620</xdr:rowOff>
    </xdr:from>
    <xdr:to>
      <xdr:col>6</xdr:col>
      <xdr:colOff>784860</xdr:colOff>
      <xdr:row>6</xdr:row>
      <xdr:rowOff>160020</xdr:rowOff>
    </xdr:to>
    <xdr:sp macro="" textlink="">
      <xdr:nvSpPr>
        <xdr:cNvPr id="2" name="CuadroTexto 1">
          <a:extLst>
            <a:ext uri="{FF2B5EF4-FFF2-40B4-BE49-F238E27FC236}">
              <a16:creationId xmlns:a16="http://schemas.microsoft.com/office/drawing/2014/main" id="{E1DF2B17-FA51-4F01-B06F-809533743D60}"/>
            </a:ext>
          </a:extLst>
        </xdr:cNvPr>
        <xdr:cNvSpPr txBox="1"/>
      </xdr:nvSpPr>
      <xdr:spPr>
        <a:xfrm>
          <a:off x="15240" y="191770"/>
          <a:ext cx="5316220" cy="107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mn-lt"/>
              <a:ea typeface="+mn-ea"/>
              <a:cs typeface="+mn-cs"/>
            </a:rPr>
            <a:t>Se toma una muestra de estudiantes de TICS que es de 40 estudiantes y se sabe que el promedio es de 63,41 y ellos se guían por las aplicación para aprender idiomas con una desviación estándar de 32.08. Se toma otra muestra de la Mecatronica sobre el promedio es de 62.46 con una desviación estándar de 12.07, con un α = 0.10 y probar la hipótesis si el promedio de los de TICS es menor al de los estudiantes de Mecatronica.</a:t>
          </a:r>
        </a:p>
        <a:p>
          <a:endParaRPr lang="es-ES" sz="1100"/>
        </a:p>
      </xdr:txBody>
    </xdr:sp>
    <xdr:clientData/>
  </xdr:twoCellAnchor>
  <xdr:twoCellAnchor>
    <xdr:from>
      <xdr:col>0</xdr:col>
      <xdr:colOff>182880</xdr:colOff>
      <xdr:row>21</xdr:row>
      <xdr:rowOff>167640</xdr:rowOff>
    </xdr:from>
    <xdr:to>
      <xdr:col>2</xdr:col>
      <xdr:colOff>358140</xdr:colOff>
      <xdr:row>24</xdr:row>
      <xdr:rowOff>160020</xdr:rowOff>
    </xdr:to>
    <xdr:pic>
      <xdr:nvPicPr>
        <xdr:cNvPr id="3" name="Imagen 2">
          <a:extLst>
            <a:ext uri="{FF2B5EF4-FFF2-40B4-BE49-F238E27FC236}">
              <a16:creationId xmlns:a16="http://schemas.microsoft.com/office/drawing/2014/main" id="{D58B44CE-ACDC-4FF2-B935-FCAE78460BCD}"/>
            </a:ext>
          </a:extLst>
        </xdr:cNvPr>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r="17205"/>
        <a:stretch/>
      </xdr:blipFill>
      <xdr:spPr bwMode="auto">
        <a:xfrm>
          <a:off x="182880" y="4034790"/>
          <a:ext cx="1699260" cy="544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0</xdr:colOff>
      <xdr:row>0</xdr:row>
      <xdr:rowOff>175260</xdr:rowOff>
    </xdr:from>
    <xdr:to>
      <xdr:col>19</xdr:col>
      <xdr:colOff>594360</xdr:colOff>
      <xdr:row>6</xdr:row>
      <xdr:rowOff>144780</xdr:rowOff>
    </xdr:to>
    <xdr:sp macro="" textlink="">
      <xdr:nvSpPr>
        <xdr:cNvPr id="4" name="CuadroTexto 3">
          <a:extLst>
            <a:ext uri="{FF2B5EF4-FFF2-40B4-BE49-F238E27FC236}">
              <a16:creationId xmlns:a16="http://schemas.microsoft.com/office/drawing/2014/main" id="{0A890732-DFF9-42A9-A89D-D909728FFE8F}"/>
            </a:ext>
          </a:extLst>
        </xdr:cNvPr>
        <xdr:cNvSpPr txBox="1"/>
      </xdr:nvSpPr>
      <xdr:spPr>
        <a:xfrm>
          <a:off x="6858000" y="175260"/>
          <a:ext cx="821436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dk1"/>
              </a:solidFill>
              <a:effectLst/>
              <a:latin typeface="+mn-lt"/>
              <a:ea typeface="+mn-ea"/>
              <a:cs typeface="+mn-cs"/>
            </a:rPr>
            <a:t>Generes una encuesta aleatoria en la universidad de las Fuerzas armadas ESPE sobre que existen dos carreras que consumen plataformas dentro de la universidad. Se sabe que sus carreras son Mecatronica y Sofware. La encuesta muestra dos estudiantes de carreras de Mecatronica y de Sofware. Si se sabe que el promedio que gasta en cada es de 58.23 con una desviación estándar de 46.36. Si el promedio que muestran los estudiantes de Sofware es de 63.37 y se sabe que el promedio que gastan los de Software es menor al de Mecatronica con un desvío estándar de 17.07. ¿Existe diferencia entre el consumo aplicación para aprender idiomas dentro de la universidad? Nivel significativo del 0.05</a:t>
          </a:r>
        </a:p>
        <a:p>
          <a:endParaRPr lang="es-ES" sz="1100"/>
        </a:p>
      </xdr:txBody>
    </xdr:sp>
    <xdr:clientData/>
  </xdr:twoCellAnchor>
  <xdr:twoCellAnchor>
    <xdr:from>
      <xdr:col>9</xdr:col>
      <xdr:colOff>38100</xdr:colOff>
      <xdr:row>16</xdr:row>
      <xdr:rowOff>160020</xdr:rowOff>
    </xdr:from>
    <xdr:to>
      <xdr:col>12</xdr:col>
      <xdr:colOff>304800</xdr:colOff>
      <xdr:row>18</xdr:row>
      <xdr:rowOff>144780</xdr:rowOff>
    </xdr:to>
    <xdr:pic>
      <xdr:nvPicPr>
        <xdr:cNvPr id="5" name="Imagen 4">
          <a:extLst>
            <a:ext uri="{FF2B5EF4-FFF2-40B4-BE49-F238E27FC236}">
              <a16:creationId xmlns:a16="http://schemas.microsoft.com/office/drawing/2014/main" id="{D6AEFD26-0D42-4E1A-B779-0CD5A3FCDD6F}"/>
            </a:ext>
          </a:extLst>
        </xdr:cNvPr>
        <xdr:cNvPicPr>
          <a:picLocks noChangeAspect="1" noChangeArrowheads="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r="16183"/>
        <a:stretch/>
      </xdr:blipFill>
      <xdr:spPr bwMode="auto">
        <a:xfrm>
          <a:off x="6896100" y="3106420"/>
          <a:ext cx="2552700" cy="35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777240</xdr:colOff>
      <xdr:row>16</xdr:row>
      <xdr:rowOff>15240</xdr:rowOff>
    </xdr:from>
    <xdr:to>
      <xdr:col>16</xdr:col>
      <xdr:colOff>30480</xdr:colOff>
      <xdr:row>19</xdr:row>
      <xdr:rowOff>7620</xdr:rowOff>
    </xdr:to>
    <xdr:pic>
      <xdr:nvPicPr>
        <xdr:cNvPr id="6" name="Imagen 5">
          <a:extLst>
            <a:ext uri="{FF2B5EF4-FFF2-40B4-BE49-F238E27FC236}">
              <a16:creationId xmlns:a16="http://schemas.microsoft.com/office/drawing/2014/main" id="{B9AB8BE4-D4A6-482F-9231-7A2AC9FA1FFA}"/>
            </a:ext>
          </a:extLst>
        </xdr:cNvPr>
        <xdr:cNvPicPr>
          <a:picLocks noChangeAspect="1" noChangeArrowheads="1"/>
        </xdr:cNvPicPr>
      </xdr:nvPicPr>
      <xdr:blipFill rotWithShape="1">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r="24913"/>
        <a:stretch/>
      </xdr:blipFill>
      <xdr:spPr bwMode="auto">
        <a:xfrm>
          <a:off x="10670540" y="2961640"/>
          <a:ext cx="1551940" cy="544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609600</xdr:colOff>
      <xdr:row>41</xdr:row>
      <xdr:rowOff>15240</xdr:rowOff>
    </xdr:from>
    <xdr:to>
      <xdr:col>7</xdr:col>
      <xdr:colOff>761538</xdr:colOff>
      <xdr:row>47</xdr:row>
      <xdr:rowOff>137160</xdr:rowOff>
    </xdr:to>
    <xdr:pic>
      <xdr:nvPicPr>
        <xdr:cNvPr id="7" name="Imagen 6" descr="Recorte de pantalla">
          <a:extLst>
            <a:ext uri="{FF2B5EF4-FFF2-40B4-BE49-F238E27FC236}">
              <a16:creationId xmlns:a16="http://schemas.microsoft.com/office/drawing/2014/main" id="{43C8C0A9-DF3C-4F47-B86F-BC8CC2A3627D}"/>
            </a:ext>
          </a:extLst>
        </xdr:cNvPr>
        <xdr:cNvPicPr>
          <a:picLocks noChangeAspect="1"/>
        </xdr:cNvPicPr>
      </xdr:nvPicPr>
      <xdr:blipFill>
        <a:blip xmlns:r="http://schemas.openxmlformats.org/officeDocument/2006/relationships" r:embed="rId4" cstate="print">
          <a:grayscl/>
          <a:extLst>
            <a:ext uri="{28A0092B-C50C-407E-A947-70E740481C1C}">
              <a14:useLocalDpi xmlns:a14="http://schemas.microsoft.com/office/drawing/2010/main" val="0"/>
            </a:ext>
          </a:extLst>
        </a:blip>
        <a:stretch>
          <a:fillRect/>
        </a:stretch>
      </xdr:blipFill>
      <xdr:spPr>
        <a:xfrm>
          <a:off x="2895600" y="7565390"/>
          <a:ext cx="3199938" cy="1226820"/>
        </a:xfrm>
        <a:prstGeom prst="rect">
          <a:avLst/>
        </a:prstGeom>
      </xdr:spPr>
    </xdr:pic>
    <xdr:clientData/>
  </xdr:twoCellAnchor>
  <xdr:twoCellAnchor editAs="oneCell">
    <xdr:from>
      <xdr:col>4</xdr:col>
      <xdr:colOff>0</xdr:colOff>
      <xdr:row>30</xdr:row>
      <xdr:rowOff>0</xdr:rowOff>
    </xdr:from>
    <xdr:to>
      <xdr:col>7</xdr:col>
      <xdr:colOff>624840</xdr:colOff>
      <xdr:row>36</xdr:row>
      <xdr:rowOff>16217</xdr:rowOff>
    </xdr:to>
    <xdr:pic>
      <xdr:nvPicPr>
        <xdr:cNvPr id="8" name="Imagen 7" descr="Recorte de pantalla">
          <a:extLst>
            <a:ext uri="{FF2B5EF4-FFF2-40B4-BE49-F238E27FC236}">
              <a16:creationId xmlns:a16="http://schemas.microsoft.com/office/drawing/2014/main" id="{B0CE9F51-9BA2-4545-9EBC-5B5536E7A3F8}"/>
            </a:ext>
          </a:extLst>
        </xdr:cNvPr>
        <xdr:cNvPicPr>
          <a:picLocks noChangeAspect="1"/>
        </xdr:cNvPicPr>
      </xdr:nvPicPr>
      <xdr:blipFill>
        <a:blip xmlns:r="http://schemas.openxmlformats.org/officeDocument/2006/relationships" r:embed="rId5" cstate="print">
          <a:grayscl/>
          <a:extLst>
            <a:ext uri="{28A0092B-C50C-407E-A947-70E740481C1C}">
              <a14:useLocalDpi xmlns:a14="http://schemas.microsoft.com/office/drawing/2010/main" val="0"/>
            </a:ext>
          </a:extLst>
        </a:blip>
        <a:stretch>
          <a:fillRect/>
        </a:stretch>
      </xdr:blipFill>
      <xdr:spPr>
        <a:xfrm>
          <a:off x="3048000" y="5524500"/>
          <a:ext cx="2910840" cy="1121117"/>
        </a:xfrm>
        <a:prstGeom prst="rect">
          <a:avLst/>
        </a:prstGeom>
      </xdr:spPr>
    </xdr:pic>
    <xdr:clientData/>
  </xdr:twoCellAnchor>
  <xdr:twoCellAnchor editAs="oneCell">
    <xdr:from>
      <xdr:col>4</xdr:col>
      <xdr:colOff>137161</xdr:colOff>
      <xdr:row>14</xdr:row>
      <xdr:rowOff>175260</xdr:rowOff>
    </xdr:from>
    <xdr:to>
      <xdr:col>8</xdr:col>
      <xdr:colOff>8521</xdr:colOff>
      <xdr:row>20</xdr:row>
      <xdr:rowOff>83820</xdr:rowOff>
    </xdr:to>
    <xdr:pic>
      <xdr:nvPicPr>
        <xdr:cNvPr id="9" name="Imagen 8" descr="Recorte de pantalla">
          <a:extLst>
            <a:ext uri="{FF2B5EF4-FFF2-40B4-BE49-F238E27FC236}">
              <a16:creationId xmlns:a16="http://schemas.microsoft.com/office/drawing/2014/main" id="{DEAC7A61-77F1-4A54-913F-99E02E6FDFF1}"/>
            </a:ext>
          </a:extLst>
        </xdr:cNvPr>
        <xdr:cNvPicPr>
          <a:picLocks noChangeAspect="1"/>
        </xdr:cNvPicPr>
      </xdr:nvPicPr>
      <xdr:blipFill>
        <a:blip xmlns:r="http://schemas.openxmlformats.org/officeDocument/2006/relationships" r:embed="rId6" cstate="print">
          <a:grayscl/>
          <a:extLst>
            <a:ext uri="{28A0092B-C50C-407E-A947-70E740481C1C}">
              <a14:useLocalDpi xmlns:a14="http://schemas.microsoft.com/office/drawing/2010/main" val="0"/>
            </a:ext>
          </a:extLst>
        </a:blip>
        <a:stretch>
          <a:fillRect/>
        </a:stretch>
      </xdr:blipFill>
      <xdr:spPr>
        <a:xfrm>
          <a:off x="3185161" y="2753360"/>
          <a:ext cx="2919360" cy="1013460"/>
        </a:xfrm>
        <a:prstGeom prst="rect">
          <a:avLst/>
        </a:prstGeom>
      </xdr:spPr>
    </xdr:pic>
    <xdr:clientData/>
  </xdr:twoCellAnchor>
  <xdr:twoCellAnchor editAs="oneCell">
    <xdr:from>
      <xdr:col>13</xdr:col>
      <xdr:colOff>571500</xdr:colOff>
      <xdr:row>9</xdr:row>
      <xdr:rowOff>38918</xdr:rowOff>
    </xdr:from>
    <xdr:to>
      <xdr:col>17</xdr:col>
      <xdr:colOff>724669</xdr:colOff>
      <xdr:row>15</xdr:row>
      <xdr:rowOff>126416</xdr:rowOff>
    </xdr:to>
    <xdr:pic>
      <xdr:nvPicPr>
        <xdr:cNvPr id="10" name="Imagen 9" descr="Recorte de pantalla">
          <a:extLst>
            <a:ext uri="{FF2B5EF4-FFF2-40B4-BE49-F238E27FC236}">
              <a16:creationId xmlns:a16="http://schemas.microsoft.com/office/drawing/2014/main" id="{0FF3DA3E-F743-40FB-96B7-98080EAE07D9}"/>
            </a:ext>
          </a:extLst>
        </xdr:cNvPr>
        <xdr:cNvPicPr>
          <a:picLocks noChangeAspect="1"/>
        </xdr:cNvPicPr>
      </xdr:nvPicPr>
      <xdr:blipFill>
        <a:blip xmlns:r="http://schemas.openxmlformats.org/officeDocument/2006/relationships" r:embed="rId7" cstate="print">
          <a:grayscl/>
          <a:extLst>
            <a:ext uri="{28A0092B-C50C-407E-A947-70E740481C1C}">
              <a14:useLocalDpi xmlns:a14="http://schemas.microsoft.com/office/drawing/2010/main" val="0"/>
            </a:ext>
          </a:extLst>
        </a:blip>
        <a:stretch>
          <a:fillRect/>
        </a:stretch>
      </xdr:blipFill>
      <xdr:spPr>
        <a:xfrm>
          <a:off x="10477500" y="1696268"/>
          <a:ext cx="3201169" cy="1192398"/>
        </a:xfrm>
        <a:prstGeom prst="rect">
          <a:avLst/>
        </a:prstGeom>
      </xdr:spPr>
    </xdr:pic>
    <xdr:clientData/>
  </xdr:twoCellAnchor>
  <xdr:twoCellAnchor editAs="oneCell">
    <xdr:from>
      <xdr:col>12</xdr:col>
      <xdr:colOff>617220</xdr:colOff>
      <xdr:row>23</xdr:row>
      <xdr:rowOff>19312</xdr:rowOff>
    </xdr:from>
    <xdr:to>
      <xdr:col>18</xdr:col>
      <xdr:colOff>38893</xdr:colOff>
      <xdr:row>31</xdr:row>
      <xdr:rowOff>30759</xdr:rowOff>
    </xdr:to>
    <xdr:pic>
      <xdr:nvPicPr>
        <xdr:cNvPr id="11" name="Imagen 10" descr="Recorte de pantalla">
          <a:extLst>
            <a:ext uri="{FF2B5EF4-FFF2-40B4-BE49-F238E27FC236}">
              <a16:creationId xmlns:a16="http://schemas.microsoft.com/office/drawing/2014/main" id="{699086E7-4A26-46F9-B851-5C93E104E51B}"/>
            </a:ext>
          </a:extLst>
        </xdr:cNvPr>
        <xdr:cNvPicPr>
          <a:picLocks noChangeAspect="1"/>
        </xdr:cNvPicPr>
      </xdr:nvPicPr>
      <xdr:blipFill>
        <a:blip xmlns:r="http://schemas.openxmlformats.org/officeDocument/2006/relationships" r:embed="rId8" cstate="print">
          <a:grayscl/>
          <a:extLst>
            <a:ext uri="{28A0092B-C50C-407E-A947-70E740481C1C}">
              <a14:useLocalDpi xmlns:a14="http://schemas.microsoft.com/office/drawing/2010/main" val="0"/>
            </a:ext>
          </a:extLst>
        </a:blip>
        <a:stretch>
          <a:fillRect/>
        </a:stretch>
      </xdr:blipFill>
      <xdr:spPr>
        <a:xfrm>
          <a:off x="9761220" y="4254762"/>
          <a:ext cx="3993673" cy="1484647"/>
        </a:xfrm>
        <a:prstGeom prst="rect">
          <a:avLst/>
        </a:prstGeom>
      </xdr:spPr>
    </xdr:pic>
    <xdr:clientData/>
  </xdr:twoCellAnchor>
  <xdr:twoCellAnchor editAs="oneCell">
    <xdr:from>
      <xdr:col>13</xdr:col>
      <xdr:colOff>22860</xdr:colOff>
      <xdr:row>37</xdr:row>
      <xdr:rowOff>7621</xdr:rowOff>
    </xdr:from>
    <xdr:to>
      <xdr:col>17</xdr:col>
      <xdr:colOff>412245</xdr:colOff>
      <xdr:row>44</xdr:row>
      <xdr:rowOff>97133</xdr:rowOff>
    </xdr:to>
    <xdr:pic>
      <xdr:nvPicPr>
        <xdr:cNvPr id="12" name="Imagen 11" descr="Recorte de pantalla">
          <a:extLst>
            <a:ext uri="{FF2B5EF4-FFF2-40B4-BE49-F238E27FC236}">
              <a16:creationId xmlns:a16="http://schemas.microsoft.com/office/drawing/2014/main" id="{3CBC7E27-BC73-46A9-ACBC-D13AB6739E12}"/>
            </a:ext>
          </a:extLst>
        </xdr:cNvPr>
        <xdr:cNvPicPr>
          <a:picLocks noChangeAspect="1"/>
        </xdr:cNvPicPr>
      </xdr:nvPicPr>
      <xdr:blipFill>
        <a:blip xmlns:r="http://schemas.openxmlformats.org/officeDocument/2006/relationships" r:embed="rId9" cstate="print">
          <a:grayscl/>
          <a:extLst>
            <a:ext uri="{28A0092B-C50C-407E-A947-70E740481C1C}">
              <a14:useLocalDpi xmlns:a14="http://schemas.microsoft.com/office/drawing/2010/main" val="0"/>
            </a:ext>
          </a:extLst>
        </a:blip>
        <a:stretch>
          <a:fillRect/>
        </a:stretch>
      </xdr:blipFill>
      <xdr:spPr>
        <a:xfrm>
          <a:off x="9928860" y="6821171"/>
          <a:ext cx="3437385" cy="137856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A7E29B-6428-44D2-9168-0A64DADBFAA6}" name="Tabla13" displayName="Tabla13" ref="N2:P23" totalsRowShown="0" headerRowDxfId="19" headerRowBorderDxfId="18" tableBorderDxfId="17" totalsRowBorderDxfId="16">
  <autoFilter ref="N2:P23" xr:uid="{89A7E29B-6428-44D2-9168-0A64DADBFAA6}"/>
  <tableColumns count="3">
    <tableColumn id="1" xr3:uid="{3788DCCD-2743-4D73-AC91-28992D969A71}" name="N" dataDxfId="15"/>
    <tableColumn id="2" xr3:uid="{2A4164C3-E291-4557-99BD-D5078F2F3049}" name="ALEATORIO" dataDxfId="14"/>
    <tableColumn id="3" xr3:uid="{4E43EF8C-AE96-4C41-852E-5FC0AC762E80}" name="VALOR"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6D1E2E-7272-4150-8517-CBE8FA36E502}" name="Tabla3" displayName="Tabla3" ref="J2:L23" totalsRowShown="0" headerRowDxfId="12" headerRowBorderDxfId="11" tableBorderDxfId="10">
  <autoFilter ref="J2:L23" xr:uid="{B56D1E2E-7272-4150-8517-CBE8FA36E502}"/>
  <tableColumns count="3">
    <tableColumn id="1" xr3:uid="{82A9C9F9-B666-4037-B23A-AD00C055344B}" name="N" dataDxfId="9"/>
    <tableColumn id="2" xr3:uid="{9A30436E-8865-4268-9A4A-D35646DAE032}" name="Columna1" dataDxfId="8"/>
    <tableColumn id="3" xr3:uid="{C5A1A0B4-EE58-459E-8AF0-0ABAE68D1686}" name="VALOR"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8D6468-00FC-44B1-A412-BC10E21FD530}" name="Tabla4" displayName="Tabla4" ref="F2:H23" totalsRowShown="0" headerRowDxfId="3" headerRowBorderDxfId="5" tableBorderDxfId="6" totalsRowBorderDxfId="4">
  <autoFilter ref="F2:H23" xr:uid="{6E8D6468-00FC-44B1-A412-BC10E21FD530}"/>
  <tableColumns count="3">
    <tableColumn id="1" xr3:uid="{0F3BFDDB-1641-4FC8-A578-7EA5B29012D2}" name="N" dataDxfId="2"/>
    <tableColumn id="2" xr3:uid="{9E32BBD6-7719-4ECD-B0D5-0C801C931BAA}" name="151*Ran#" dataDxfId="1"/>
    <tableColumn id="3" xr3:uid="{17DEFD28-9E0C-4DC9-AA5B-3F6A9F258F32}" name="Tabla"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75242-081B-4915-AB78-0DA0E183FB24}">
  <dimension ref="I1:P29"/>
  <sheetViews>
    <sheetView tabSelected="1" zoomScaleNormal="100" workbookViewId="0">
      <selection activeCell="S20" sqref="S20"/>
    </sheetView>
  </sheetViews>
  <sheetFormatPr baseColWidth="10" defaultRowHeight="14.5" x14ac:dyDescent="0.35"/>
  <cols>
    <col min="1" max="1" width="11.26953125" customWidth="1"/>
    <col min="2" max="9" width="8.6328125" customWidth="1"/>
    <col min="12" max="15" width="7.6328125" customWidth="1"/>
  </cols>
  <sheetData>
    <row r="1" spans="9:16" ht="15.5" x14ac:dyDescent="0.35">
      <c r="I1" s="18">
        <v>15</v>
      </c>
      <c r="J1" s="18">
        <v>50.4</v>
      </c>
      <c r="K1" s="18">
        <v>90</v>
      </c>
      <c r="L1" s="18">
        <v>100</v>
      </c>
      <c r="M1" s="18">
        <v>60</v>
      </c>
      <c r="N1" s="18">
        <v>71.099999999999994</v>
      </c>
      <c r="O1" s="18">
        <v>50.5</v>
      </c>
      <c r="P1" s="18">
        <v>15</v>
      </c>
    </row>
    <row r="2" spans="9:16" ht="15.5" x14ac:dyDescent="0.35">
      <c r="I2" s="18">
        <v>80.5</v>
      </c>
      <c r="J2" s="18">
        <v>80.7</v>
      </c>
      <c r="K2" s="18">
        <v>50.3</v>
      </c>
      <c r="L2" s="18">
        <v>85</v>
      </c>
      <c r="M2" s="18">
        <v>30.5</v>
      </c>
      <c r="N2" s="18">
        <v>56.1</v>
      </c>
      <c r="O2" s="18">
        <v>80.5</v>
      </c>
      <c r="P2" s="18">
        <v>60</v>
      </c>
    </row>
    <row r="3" spans="9:16" ht="15.5" x14ac:dyDescent="0.35">
      <c r="I3" s="18">
        <v>50</v>
      </c>
      <c r="J3" s="18">
        <v>60</v>
      </c>
      <c r="K3" s="18">
        <v>50</v>
      </c>
      <c r="L3" s="18">
        <v>55</v>
      </c>
      <c r="M3" s="18">
        <v>86</v>
      </c>
      <c r="N3" s="18">
        <v>20</v>
      </c>
      <c r="O3" s="18">
        <v>75</v>
      </c>
      <c r="P3" s="18">
        <v>65</v>
      </c>
    </row>
    <row r="4" spans="9:16" ht="15.5" x14ac:dyDescent="0.35">
      <c r="I4" s="18">
        <v>50</v>
      </c>
      <c r="J4" s="18">
        <v>9.5</v>
      </c>
      <c r="K4" s="18">
        <v>80</v>
      </c>
      <c r="L4" s="18">
        <v>60</v>
      </c>
      <c r="M4" s="18">
        <v>80.5</v>
      </c>
      <c r="N4" s="18">
        <v>50</v>
      </c>
      <c r="O4" s="18">
        <v>78.5</v>
      </c>
      <c r="P4" s="18">
        <v>50</v>
      </c>
    </row>
    <row r="5" spans="9:16" ht="15.5" x14ac:dyDescent="0.35">
      <c r="I5" s="18">
        <v>70</v>
      </c>
      <c r="J5" s="18">
        <v>80.2</v>
      </c>
      <c r="K5" s="18">
        <v>5</v>
      </c>
      <c r="L5" s="18">
        <v>75</v>
      </c>
      <c r="M5" s="18">
        <v>15</v>
      </c>
      <c r="N5" s="18">
        <v>50</v>
      </c>
      <c r="O5" s="18">
        <v>80</v>
      </c>
      <c r="P5" s="18">
        <v>50</v>
      </c>
    </row>
    <row r="6" spans="9:16" ht="15.5" x14ac:dyDescent="0.35">
      <c r="I6" s="18">
        <v>70.3</v>
      </c>
      <c r="J6" s="18">
        <v>85.5</v>
      </c>
      <c r="K6" s="18">
        <v>72.900000000000006</v>
      </c>
      <c r="L6" s="18">
        <v>79.8</v>
      </c>
      <c r="M6" s="18">
        <v>30</v>
      </c>
      <c r="N6" s="18">
        <v>83.4</v>
      </c>
      <c r="O6" s="18">
        <v>81.5</v>
      </c>
      <c r="P6" s="18">
        <v>76.400000000000006</v>
      </c>
    </row>
    <row r="7" spans="9:16" ht="15.5" x14ac:dyDescent="0.35">
      <c r="I7" s="18">
        <v>80</v>
      </c>
      <c r="J7" s="18">
        <v>70.2</v>
      </c>
      <c r="K7" s="18">
        <v>90</v>
      </c>
      <c r="L7" s="18">
        <v>83.2</v>
      </c>
      <c r="M7" s="18">
        <v>60</v>
      </c>
      <c r="N7" s="18">
        <v>83.4</v>
      </c>
      <c r="O7" s="18">
        <v>80</v>
      </c>
      <c r="P7" s="18">
        <v>50.8</v>
      </c>
    </row>
    <row r="8" spans="9:16" ht="15.5" x14ac:dyDescent="0.35">
      <c r="I8" s="18">
        <v>25</v>
      </c>
      <c r="J8" s="18">
        <v>81.3</v>
      </c>
      <c r="K8" s="18">
        <v>51</v>
      </c>
      <c r="L8" s="18">
        <v>79.900000000000006</v>
      </c>
      <c r="M8" s="18">
        <v>90</v>
      </c>
      <c r="N8" s="18">
        <v>40.5</v>
      </c>
      <c r="O8" s="18">
        <v>43.7</v>
      </c>
      <c r="P8" s="18">
        <v>70</v>
      </c>
    </row>
    <row r="9" spans="9:16" ht="15.5" x14ac:dyDescent="0.35">
      <c r="I9" s="18">
        <v>92</v>
      </c>
      <c r="J9" s="18">
        <v>70.8</v>
      </c>
      <c r="K9" s="18">
        <v>85</v>
      </c>
      <c r="L9" s="18">
        <v>79.900000000000006</v>
      </c>
      <c r="M9" s="18">
        <v>70</v>
      </c>
      <c r="N9" s="18">
        <v>15.6</v>
      </c>
      <c r="O9" s="18">
        <v>50</v>
      </c>
      <c r="P9" s="18">
        <v>90</v>
      </c>
    </row>
    <row r="10" spans="9:16" ht="15.5" x14ac:dyDescent="0.35">
      <c r="I10" s="18">
        <v>51.3</v>
      </c>
      <c r="J10" s="18">
        <v>50</v>
      </c>
      <c r="K10" s="18">
        <v>50</v>
      </c>
      <c r="L10" s="18">
        <v>70</v>
      </c>
      <c r="M10" s="18">
        <v>90</v>
      </c>
      <c r="N10" s="18">
        <v>65</v>
      </c>
      <c r="O10" s="18">
        <v>83.5</v>
      </c>
      <c r="P10" s="18">
        <v>50</v>
      </c>
    </row>
    <row r="11" spans="9:16" ht="15.5" x14ac:dyDescent="0.35">
      <c r="I11" s="18">
        <v>90.5</v>
      </c>
      <c r="J11" s="18">
        <v>10</v>
      </c>
      <c r="K11" s="18">
        <v>40</v>
      </c>
      <c r="L11" s="18">
        <v>80</v>
      </c>
      <c r="M11" s="18">
        <v>60.58</v>
      </c>
      <c r="N11" s="18">
        <v>60</v>
      </c>
      <c r="O11" s="19">
        <v>92.5</v>
      </c>
      <c r="P11" s="18">
        <v>70</v>
      </c>
    </row>
    <row r="12" spans="9:16" ht="15.5" x14ac:dyDescent="0.35">
      <c r="I12" s="18">
        <v>80</v>
      </c>
      <c r="J12" s="18">
        <v>80.400000000000006</v>
      </c>
      <c r="K12" s="18">
        <v>27.2</v>
      </c>
      <c r="L12" s="18">
        <v>10</v>
      </c>
      <c r="M12" s="18">
        <v>90</v>
      </c>
      <c r="N12" s="20">
        <v>75</v>
      </c>
      <c r="O12" s="18">
        <v>80.8</v>
      </c>
      <c r="P12" s="3"/>
    </row>
    <row r="13" spans="9:16" ht="15.5" x14ac:dyDescent="0.35">
      <c r="I13" s="18">
        <v>70</v>
      </c>
      <c r="J13" s="18">
        <v>50</v>
      </c>
      <c r="K13" s="18">
        <v>50</v>
      </c>
      <c r="L13" s="18">
        <v>70</v>
      </c>
      <c r="M13" s="18">
        <v>90.1</v>
      </c>
      <c r="N13" s="18">
        <v>70</v>
      </c>
      <c r="O13" s="22">
        <v>80</v>
      </c>
      <c r="P13" s="21"/>
    </row>
    <row r="14" spans="9:16" ht="15.5" x14ac:dyDescent="0.35">
      <c r="I14" s="18">
        <v>90</v>
      </c>
      <c r="J14" s="18">
        <v>70.3</v>
      </c>
      <c r="K14" s="18">
        <v>50</v>
      </c>
      <c r="L14" s="18">
        <v>60</v>
      </c>
      <c r="M14" s="18">
        <v>80</v>
      </c>
      <c r="N14" s="18">
        <v>75.7</v>
      </c>
      <c r="O14" s="20">
        <v>89</v>
      </c>
      <c r="P14" s="21"/>
    </row>
    <row r="15" spans="9:16" ht="15.5" x14ac:dyDescent="0.35">
      <c r="I15" s="18">
        <v>55</v>
      </c>
      <c r="J15" s="18">
        <v>76.3</v>
      </c>
      <c r="K15" s="18">
        <v>100</v>
      </c>
      <c r="L15" s="18">
        <v>75.5</v>
      </c>
      <c r="M15" s="18">
        <v>6.41</v>
      </c>
      <c r="N15" s="18">
        <v>50.9</v>
      </c>
      <c r="O15" s="20">
        <v>65.5</v>
      </c>
      <c r="P15" s="21"/>
    </row>
    <row r="16" spans="9:16" ht="15.5" x14ac:dyDescent="0.35">
      <c r="I16" s="18">
        <v>90</v>
      </c>
      <c r="J16" s="18">
        <v>90</v>
      </c>
      <c r="K16" s="18">
        <v>70.8</v>
      </c>
      <c r="L16" s="18">
        <v>45.6</v>
      </c>
      <c r="M16" s="18">
        <v>50.9</v>
      </c>
      <c r="N16" s="18">
        <v>70.5</v>
      </c>
      <c r="O16" s="20">
        <v>80</v>
      </c>
      <c r="P16" s="21"/>
    </row>
    <row r="17" spans="9:16" ht="15.5" x14ac:dyDescent="0.35">
      <c r="I17" s="18">
        <v>85.4</v>
      </c>
      <c r="J17" s="18">
        <v>40.5</v>
      </c>
      <c r="K17" s="18">
        <v>40.1</v>
      </c>
      <c r="L17" s="18">
        <v>41.2</v>
      </c>
      <c r="M17" s="18">
        <v>50</v>
      </c>
      <c r="N17" s="18">
        <v>64.7</v>
      </c>
      <c r="O17" s="20">
        <v>70</v>
      </c>
      <c r="P17" s="21"/>
    </row>
    <row r="18" spans="9:16" ht="15.5" x14ac:dyDescent="0.35">
      <c r="I18" s="18">
        <v>50</v>
      </c>
      <c r="J18" s="18">
        <v>50</v>
      </c>
      <c r="K18" s="18">
        <v>60.6</v>
      </c>
      <c r="L18" s="18">
        <v>50</v>
      </c>
      <c r="M18" s="18">
        <v>80</v>
      </c>
      <c r="N18" s="18">
        <v>80.5</v>
      </c>
      <c r="O18" s="20">
        <v>80.099999999999994</v>
      </c>
      <c r="P18" s="21"/>
    </row>
    <row r="19" spans="9:16" ht="15.5" x14ac:dyDescent="0.35">
      <c r="I19" s="18">
        <v>75</v>
      </c>
      <c r="J19" s="18">
        <v>40</v>
      </c>
      <c r="K19" s="18">
        <v>85.7</v>
      </c>
      <c r="L19" s="18">
        <v>60</v>
      </c>
      <c r="M19" s="18">
        <v>83.4</v>
      </c>
      <c r="N19" s="18">
        <v>1</v>
      </c>
      <c r="O19" s="20">
        <v>20</v>
      </c>
      <c r="P19" s="21"/>
    </row>
    <row r="20" spans="9:16" ht="15.5" x14ac:dyDescent="0.35">
      <c r="I20" s="18">
        <v>70.2</v>
      </c>
      <c r="J20" s="18">
        <v>50</v>
      </c>
      <c r="K20" s="18">
        <v>70</v>
      </c>
      <c r="L20" s="18">
        <v>30</v>
      </c>
      <c r="M20" s="18">
        <v>50</v>
      </c>
      <c r="N20" s="18">
        <v>50</v>
      </c>
      <c r="O20" s="18">
        <v>18</v>
      </c>
      <c r="P20" s="21"/>
    </row>
    <row r="21" spans="9:16" ht="15.5" x14ac:dyDescent="0.35">
      <c r="I21" s="16"/>
      <c r="J21" s="17"/>
      <c r="K21" s="17"/>
      <c r="L21" s="17"/>
      <c r="M21" s="16"/>
      <c r="N21" s="17"/>
      <c r="O21" s="17"/>
      <c r="P21" s="16"/>
    </row>
    <row r="22" spans="9:16" ht="15.5" x14ac:dyDescent="0.35">
      <c r="I22" s="16"/>
      <c r="J22" s="17"/>
      <c r="K22" s="17"/>
      <c r="L22" s="17"/>
      <c r="M22" s="16"/>
      <c r="N22" s="17"/>
      <c r="O22" s="17"/>
      <c r="P22" s="16"/>
    </row>
    <row r="24" spans="9:16" x14ac:dyDescent="0.35">
      <c r="J24" s="48" t="s">
        <v>63</v>
      </c>
      <c r="K24" s="49"/>
      <c r="L24" s="50"/>
      <c r="M24" s="56">
        <v>151</v>
      </c>
      <c r="N24" s="56"/>
      <c r="O24" s="56"/>
    </row>
    <row r="25" spans="9:16" ht="14.5" customHeight="1" x14ac:dyDescent="0.35">
      <c r="J25" s="51"/>
      <c r="K25" s="52"/>
      <c r="L25" s="53"/>
      <c r="M25" s="56"/>
      <c r="N25" s="56"/>
      <c r="O25" s="56"/>
    </row>
    <row r="26" spans="9:16" ht="14.5" customHeight="1" x14ac:dyDescent="0.35">
      <c r="J26" s="48" t="s">
        <v>0</v>
      </c>
      <c r="K26" s="49"/>
      <c r="L26" s="50"/>
      <c r="M26" s="55">
        <f>AVERAGE(I1:P20)</f>
        <v>62.636357615894056</v>
      </c>
      <c r="N26" s="55"/>
      <c r="O26" s="55"/>
    </row>
    <row r="27" spans="9:16" x14ac:dyDescent="0.35">
      <c r="J27" s="51"/>
      <c r="K27" s="52"/>
      <c r="L27" s="53"/>
      <c r="M27" s="55"/>
      <c r="N27" s="55"/>
      <c r="O27" s="55"/>
    </row>
    <row r="28" spans="9:16" x14ac:dyDescent="0.35">
      <c r="J28" s="54" t="s">
        <v>0</v>
      </c>
      <c r="K28" s="54"/>
      <c r="L28" s="54"/>
      <c r="M28" s="55">
        <f>_xlfn.STDEV.S(I1:P20)</f>
        <v>22.57649912286206</v>
      </c>
      <c r="N28" s="55"/>
      <c r="O28" s="55"/>
    </row>
    <row r="29" spans="9:16" x14ac:dyDescent="0.35">
      <c r="J29" s="54"/>
      <c r="K29" s="54"/>
      <c r="L29" s="54"/>
      <c r="M29" s="55"/>
      <c r="N29" s="55"/>
      <c r="O29" s="55"/>
    </row>
  </sheetData>
  <mergeCells count="6">
    <mergeCell ref="J26:L27"/>
    <mergeCell ref="J28:L29"/>
    <mergeCell ref="M26:O27"/>
    <mergeCell ref="M28:O29"/>
    <mergeCell ref="J24:L25"/>
    <mergeCell ref="M24:O25"/>
  </mergeCells>
  <phoneticPr fontId="8" type="noConversion"/>
  <pageMargins left="0.25" right="0.25" top="0.75" bottom="0.75" header="0.3" footer="0.3"/>
  <pageSetup paperSize="9" orientation="landscape"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CE485-6F58-4C7E-A14E-0B7E4E4208FF}">
  <dimension ref="A1:P151"/>
  <sheetViews>
    <sheetView workbookViewId="0">
      <selection activeCell="R9" sqref="R9"/>
    </sheetView>
  </sheetViews>
  <sheetFormatPr baseColWidth="10" defaultRowHeight="14.5" x14ac:dyDescent="0.35"/>
  <cols>
    <col min="1" max="6" width="8.6328125" customWidth="1"/>
    <col min="7" max="7" width="11" customWidth="1"/>
    <col min="8" max="10" width="8.6328125" customWidth="1"/>
    <col min="11" max="11" width="11.26953125" customWidth="1"/>
    <col min="12" max="12" width="12.81640625" customWidth="1"/>
    <col min="16" max="16" width="11.1796875" bestFit="1" customWidth="1"/>
  </cols>
  <sheetData>
    <row r="1" spans="1:16" ht="16" customHeight="1" thickBot="1" x14ac:dyDescent="0.4">
      <c r="A1" s="24">
        <v>0</v>
      </c>
      <c r="B1" s="25">
        <v>15</v>
      </c>
      <c r="F1" s="67" t="s">
        <v>64</v>
      </c>
      <c r="G1" s="68"/>
      <c r="H1" s="69"/>
      <c r="J1" s="64" t="s">
        <v>69</v>
      </c>
      <c r="K1" s="64"/>
      <c r="L1" s="64"/>
      <c r="N1" s="61" t="s">
        <v>69</v>
      </c>
      <c r="O1" s="62"/>
      <c r="P1" s="63"/>
    </row>
    <row r="2" spans="1:16" ht="16" thickBot="1" x14ac:dyDescent="0.4">
      <c r="A2" s="27">
        <v>1</v>
      </c>
      <c r="B2" s="28">
        <v>80.5</v>
      </c>
      <c r="F2" s="35" t="s">
        <v>66</v>
      </c>
      <c r="G2" s="36" t="s">
        <v>65</v>
      </c>
      <c r="H2" s="39" t="s">
        <v>67</v>
      </c>
      <c r="J2" s="31" t="s">
        <v>66</v>
      </c>
      <c r="K2" s="31" t="s">
        <v>70</v>
      </c>
      <c r="L2" s="31" t="s">
        <v>71</v>
      </c>
      <c r="N2" s="35" t="s">
        <v>66</v>
      </c>
      <c r="O2" s="36" t="s">
        <v>72</v>
      </c>
      <c r="P2" s="39" t="s">
        <v>71</v>
      </c>
    </row>
    <row r="3" spans="1:16" ht="16" thickBot="1" x14ac:dyDescent="0.4">
      <c r="A3" s="27">
        <v>2</v>
      </c>
      <c r="B3" s="28">
        <v>50</v>
      </c>
      <c r="F3" s="32">
        <v>1</v>
      </c>
      <c r="G3" s="23">
        <v>89</v>
      </c>
      <c r="H3" s="23">
        <v>90</v>
      </c>
      <c r="J3" s="43">
        <v>1</v>
      </c>
      <c r="K3" s="23">
        <v>63</v>
      </c>
      <c r="L3" s="44">
        <f>VLOOKUP(K3,$A$1:$B$151,2,)</f>
        <v>60</v>
      </c>
      <c r="N3" s="33">
        <v>1</v>
      </c>
      <c r="O3" s="40">
        <v>80</v>
      </c>
      <c r="P3" s="34">
        <f>Partes2!AA14</f>
        <v>70.3</v>
      </c>
    </row>
    <row r="4" spans="1:16" ht="16" thickBot="1" x14ac:dyDescent="0.4">
      <c r="A4" s="27">
        <v>3</v>
      </c>
      <c r="B4" s="28">
        <v>50</v>
      </c>
      <c r="F4" s="32">
        <v>2</v>
      </c>
      <c r="G4" s="23">
        <v>35</v>
      </c>
      <c r="H4" s="23">
        <v>90</v>
      </c>
      <c r="J4" s="32">
        <v>2</v>
      </c>
      <c r="K4" s="23">
        <v>4</v>
      </c>
      <c r="L4" s="44">
        <f t="shared" ref="L4:L22" si="0">VLOOKUP(K4,$A$1:$B$151,2,)</f>
        <v>70</v>
      </c>
      <c r="N4" s="33">
        <v>2</v>
      </c>
      <c r="O4" s="41">
        <v>125</v>
      </c>
      <c r="P4" s="34">
        <f t="shared" ref="P4:P22" si="1">VLOOKUP(O4,$A$1:$B$151,2,FALSE)</f>
        <v>81.5</v>
      </c>
    </row>
    <row r="5" spans="1:16" ht="16" thickBot="1" x14ac:dyDescent="0.4">
      <c r="A5" s="27">
        <v>4</v>
      </c>
      <c r="B5" s="28">
        <v>70</v>
      </c>
      <c r="F5" s="32">
        <v>3</v>
      </c>
      <c r="G5" s="23">
        <v>150</v>
      </c>
      <c r="H5" s="23">
        <v>70</v>
      </c>
      <c r="J5" s="43">
        <v>3</v>
      </c>
      <c r="K5" s="23">
        <v>84</v>
      </c>
      <c r="L5" s="44">
        <f t="shared" si="0"/>
        <v>15</v>
      </c>
      <c r="N5" s="33">
        <v>3</v>
      </c>
      <c r="O5" s="40">
        <v>34</v>
      </c>
      <c r="P5" s="34">
        <f t="shared" si="1"/>
        <v>76.3</v>
      </c>
    </row>
    <row r="6" spans="1:16" ht="16" thickBot="1" x14ac:dyDescent="0.4">
      <c r="A6" s="27">
        <v>5</v>
      </c>
      <c r="B6" s="28">
        <v>70.3</v>
      </c>
      <c r="F6" s="32">
        <v>4</v>
      </c>
      <c r="G6" s="23">
        <v>45</v>
      </c>
      <c r="H6" s="23">
        <v>72.900000000000006</v>
      </c>
      <c r="J6" s="32">
        <v>4</v>
      </c>
      <c r="K6" s="23">
        <v>95</v>
      </c>
      <c r="L6" s="44">
        <f t="shared" si="0"/>
        <v>50.9</v>
      </c>
      <c r="N6" s="33">
        <v>4</v>
      </c>
      <c r="O6" s="41">
        <v>117</v>
      </c>
      <c r="P6" s="34">
        <f t="shared" si="1"/>
        <v>80.5</v>
      </c>
    </row>
    <row r="7" spans="1:16" ht="16" thickBot="1" x14ac:dyDescent="0.4">
      <c r="A7" s="27">
        <v>6</v>
      </c>
      <c r="B7" s="28">
        <v>80</v>
      </c>
      <c r="F7" s="32">
        <v>5</v>
      </c>
      <c r="G7" s="23">
        <v>46</v>
      </c>
      <c r="H7" s="23">
        <v>90</v>
      </c>
      <c r="J7" s="43">
        <v>5</v>
      </c>
      <c r="K7" s="23">
        <v>88</v>
      </c>
      <c r="L7" s="44">
        <f t="shared" si="0"/>
        <v>70</v>
      </c>
      <c r="N7" s="33">
        <v>5</v>
      </c>
      <c r="O7" s="40">
        <v>1</v>
      </c>
      <c r="P7" s="34">
        <f t="shared" si="1"/>
        <v>80.5</v>
      </c>
    </row>
    <row r="8" spans="1:16" ht="16" thickBot="1" x14ac:dyDescent="0.4">
      <c r="A8" s="27">
        <v>7</v>
      </c>
      <c r="B8" s="28">
        <v>25</v>
      </c>
      <c r="F8" s="32">
        <v>6</v>
      </c>
      <c r="G8" s="23">
        <v>43</v>
      </c>
      <c r="H8" s="23">
        <v>80</v>
      </c>
      <c r="J8" s="32">
        <v>6</v>
      </c>
      <c r="K8" s="23">
        <v>47</v>
      </c>
      <c r="L8" s="44">
        <f t="shared" si="0"/>
        <v>51</v>
      </c>
      <c r="N8" s="33">
        <v>6</v>
      </c>
      <c r="O8" s="41">
        <v>28</v>
      </c>
      <c r="P8" s="34">
        <f t="shared" si="1"/>
        <v>70.8</v>
      </c>
    </row>
    <row r="9" spans="1:16" ht="16" thickBot="1" x14ac:dyDescent="0.4">
      <c r="A9" s="27">
        <v>8</v>
      </c>
      <c r="B9" s="28">
        <v>92</v>
      </c>
      <c r="F9" s="32">
        <v>7</v>
      </c>
      <c r="G9" s="23">
        <v>60</v>
      </c>
      <c r="H9" s="23">
        <v>100</v>
      </c>
      <c r="J9" s="43">
        <v>7</v>
      </c>
      <c r="K9" s="23">
        <v>31</v>
      </c>
      <c r="L9" s="44">
        <f t="shared" si="0"/>
        <v>80.400000000000006</v>
      </c>
      <c r="N9" s="33">
        <v>7</v>
      </c>
      <c r="O9" s="40">
        <v>21</v>
      </c>
      <c r="P9" s="34">
        <f t="shared" si="1"/>
        <v>80.7</v>
      </c>
    </row>
    <row r="10" spans="1:16" ht="16" thickBot="1" x14ac:dyDescent="0.4">
      <c r="A10" s="27">
        <v>9</v>
      </c>
      <c r="B10" s="28">
        <v>51.3</v>
      </c>
      <c r="F10" s="32">
        <v>8</v>
      </c>
      <c r="G10" s="23">
        <v>23</v>
      </c>
      <c r="H10" s="23">
        <v>9.5</v>
      </c>
      <c r="J10" s="32">
        <v>8</v>
      </c>
      <c r="K10" s="23">
        <v>115</v>
      </c>
      <c r="L10" s="44">
        <f t="shared" si="0"/>
        <v>70.5</v>
      </c>
      <c r="N10" s="33">
        <v>8</v>
      </c>
      <c r="O10" s="41">
        <v>99</v>
      </c>
      <c r="P10" s="34">
        <f t="shared" si="1"/>
        <v>50</v>
      </c>
    </row>
    <row r="11" spans="1:16" ht="16" thickBot="1" x14ac:dyDescent="0.4">
      <c r="A11" s="27">
        <v>10</v>
      </c>
      <c r="B11" s="28">
        <v>90.5</v>
      </c>
      <c r="F11" s="32">
        <v>9</v>
      </c>
      <c r="G11" s="23">
        <v>110</v>
      </c>
      <c r="H11" s="23">
        <v>60</v>
      </c>
      <c r="J11" s="43">
        <v>9</v>
      </c>
      <c r="K11" s="23">
        <v>4</v>
      </c>
      <c r="L11" s="44">
        <f t="shared" si="0"/>
        <v>70</v>
      </c>
      <c r="N11" s="33">
        <v>9</v>
      </c>
      <c r="O11" s="40">
        <v>116</v>
      </c>
      <c r="P11" s="34">
        <f t="shared" si="1"/>
        <v>64.7</v>
      </c>
    </row>
    <row r="12" spans="1:16" ht="16" thickBot="1" x14ac:dyDescent="0.4">
      <c r="A12" s="27">
        <v>11</v>
      </c>
      <c r="B12" s="28">
        <v>80</v>
      </c>
      <c r="F12" s="32">
        <v>10</v>
      </c>
      <c r="G12" s="23">
        <v>111</v>
      </c>
      <c r="H12" s="23">
        <v>75</v>
      </c>
      <c r="J12" s="32">
        <v>10</v>
      </c>
      <c r="K12" s="23">
        <v>27</v>
      </c>
      <c r="L12" s="44">
        <f t="shared" si="0"/>
        <v>81.3</v>
      </c>
      <c r="N12" s="33">
        <v>10</v>
      </c>
      <c r="O12" s="41">
        <v>118</v>
      </c>
      <c r="P12" s="34">
        <f t="shared" si="1"/>
        <v>1</v>
      </c>
    </row>
    <row r="13" spans="1:16" ht="16" thickBot="1" x14ac:dyDescent="0.4">
      <c r="A13" s="27">
        <v>12</v>
      </c>
      <c r="B13" s="28">
        <v>70</v>
      </c>
      <c r="F13" s="32">
        <v>11</v>
      </c>
      <c r="G13" s="23">
        <v>118</v>
      </c>
      <c r="H13" s="70">
        <v>1</v>
      </c>
      <c r="J13" s="43">
        <v>11</v>
      </c>
      <c r="K13" s="23">
        <v>22</v>
      </c>
      <c r="L13" s="44">
        <f t="shared" si="0"/>
        <v>60</v>
      </c>
      <c r="N13" s="33">
        <v>11</v>
      </c>
      <c r="O13" s="40">
        <v>90</v>
      </c>
      <c r="P13" s="34">
        <f t="shared" si="1"/>
        <v>60.58</v>
      </c>
    </row>
    <row r="14" spans="1:16" ht="16" thickBot="1" x14ac:dyDescent="0.4">
      <c r="A14" s="27">
        <v>13</v>
      </c>
      <c r="B14" s="28">
        <v>90</v>
      </c>
      <c r="F14" s="32">
        <v>12</v>
      </c>
      <c r="G14" s="23">
        <v>132</v>
      </c>
      <c r="H14" s="70">
        <v>80</v>
      </c>
      <c r="J14" s="32">
        <v>12</v>
      </c>
      <c r="K14" s="23">
        <v>142</v>
      </c>
      <c r="L14" s="44">
        <f t="shared" si="0"/>
        <v>65</v>
      </c>
      <c r="N14" s="33">
        <v>12</v>
      </c>
      <c r="O14" s="41">
        <v>122</v>
      </c>
      <c r="P14" s="34">
        <f t="shared" si="1"/>
        <v>75</v>
      </c>
    </row>
    <row r="15" spans="1:16" ht="16" thickBot="1" x14ac:dyDescent="0.4">
      <c r="A15" s="27">
        <v>14</v>
      </c>
      <c r="B15" s="28">
        <v>55</v>
      </c>
      <c r="F15" s="32">
        <v>13</v>
      </c>
      <c r="G15" s="23">
        <v>54</v>
      </c>
      <c r="H15" s="70">
        <v>100</v>
      </c>
      <c r="J15" s="43">
        <v>13</v>
      </c>
      <c r="K15" s="23">
        <v>131</v>
      </c>
      <c r="L15" s="44">
        <f t="shared" si="0"/>
        <v>80.8</v>
      </c>
      <c r="N15" s="33">
        <v>13</v>
      </c>
      <c r="O15" s="40">
        <v>120</v>
      </c>
      <c r="P15" s="34">
        <f t="shared" si="1"/>
        <v>50.5</v>
      </c>
    </row>
    <row r="16" spans="1:16" ht="16" thickBot="1" x14ac:dyDescent="0.4">
      <c r="A16" s="27">
        <v>15</v>
      </c>
      <c r="B16" s="28">
        <v>90</v>
      </c>
      <c r="F16" s="32">
        <v>14</v>
      </c>
      <c r="G16" s="23">
        <v>102</v>
      </c>
      <c r="H16" s="70">
        <v>20</v>
      </c>
      <c r="J16" s="32">
        <v>14</v>
      </c>
      <c r="K16" s="23">
        <v>14</v>
      </c>
      <c r="L16" s="44">
        <f t="shared" si="0"/>
        <v>55</v>
      </c>
      <c r="N16" s="33">
        <v>14</v>
      </c>
      <c r="O16" s="41">
        <v>115</v>
      </c>
      <c r="P16" s="34">
        <f t="shared" si="1"/>
        <v>70.5</v>
      </c>
    </row>
    <row r="17" spans="1:16" ht="16" thickBot="1" x14ac:dyDescent="0.4">
      <c r="A17" s="27">
        <v>16</v>
      </c>
      <c r="B17" s="28">
        <v>85.4</v>
      </c>
      <c r="F17" s="32">
        <v>15</v>
      </c>
      <c r="G17" s="23">
        <v>32</v>
      </c>
      <c r="H17" s="70">
        <v>50</v>
      </c>
      <c r="J17" s="43">
        <v>15</v>
      </c>
      <c r="K17" s="23">
        <v>72</v>
      </c>
      <c r="L17" s="44">
        <f t="shared" si="0"/>
        <v>70</v>
      </c>
      <c r="N17" s="33">
        <v>15</v>
      </c>
      <c r="O17" s="40">
        <v>88</v>
      </c>
      <c r="P17" s="34">
        <f t="shared" si="1"/>
        <v>70</v>
      </c>
    </row>
    <row r="18" spans="1:16" ht="16" thickBot="1" x14ac:dyDescent="0.4">
      <c r="A18" s="27">
        <v>17</v>
      </c>
      <c r="B18" s="28">
        <v>50</v>
      </c>
      <c r="F18" s="32">
        <v>16</v>
      </c>
      <c r="G18" s="23">
        <v>27</v>
      </c>
      <c r="H18" s="70">
        <v>81.3</v>
      </c>
      <c r="J18" s="32">
        <v>16</v>
      </c>
      <c r="K18" s="23">
        <v>1</v>
      </c>
      <c r="L18" s="44">
        <f t="shared" si="0"/>
        <v>80.5</v>
      </c>
      <c r="N18" s="33">
        <v>16</v>
      </c>
      <c r="O18" s="41">
        <v>80</v>
      </c>
      <c r="P18" s="34">
        <f t="shared" si="1"/>
        <v>60</v>
      </c>
    </row>
    <row r="19" spans="1:16" ht="16" thickBot="1" x14ac:dyDescent="0.4">
      <c r="A19" s="27">
        <v>18</v>
      </c>
      <c r="B19" s="28">
        <v>75</v>
      </c>
      <c r="F19" s="32">
        <v>17</v>
      </c>
      <c r="G19" s="23">
        <v>88</v>
      </c>
      <c r="H19" s="70">
        <v>70</v>
      </c>
      <c r="J19" s="43">
        <v>17</v>
      </c>
      <c r="K19" s="23">
        <v>18</v>
      </c>
      <c r="L19" s="44">
        <f t="shared" si="0"/>
        <v>75</v>
      </c>
      <c r="N19" s="33">
        <v>17</v>
      </c>
      <c r="O19" s="40">
        <v>13</v>
      </c>
      <c r="P19" s="34">
        <f t="shared" si="1"/>
        <v>90</v>
      </c>
    </row>
    <row r="20" spans="1:16" ht="16" thickBot="1" x14ac:dyDescent="0.4">
      <c r="A20" s="27">
        <v>19</v>
      </c>
      <c r="B20" s="28">
        <v>70.2</v>
      </c>
      <c r="F20" s="32">
        <v>18</v>
      </c>
      <c r="G20" s="23">
        <v>14</v>
      </c>
      <c r="H20" s="70">
        <v>55</v>
      </c>
      <c r="J20" s="32">
        <v>18</v>
      </c>
      <c r="K20" s="23">
        <v>68</v>
      </c>
      <c r="L20" s="44">
        <f t="shared" si="0"/>
        <v>79.900000000000006</v>
      </c>
      <c r="N20" s="33">
        <v>18</v>
      </c>
      <c r="O20" s="41">
        <v>3</v>
      </c>
      <c r="P20" s="34">
        <f t="shared" si="1"/>
        <v>50</v>
      </c>
    </row>
    <row r="21" spans="1:16" ht="16" thickBot="1" x14ac:dyDescent="0.4">
      <c r="A21" s="27">
        <v>20</v>
      </c>
      <c r="B21" s="28">
        <v>50.4</v>
      </c>
      <c r="F21" s="32">
        <v>19</v>
      </c>
      <c r="G21" s="23">
        <v>101</v>
      </c>
      <c r="H21" s="23">
        <v>56.1</v>
      </c>
      <c r="J21" s="43">
        <v>19</v>
      </c>
      <c r="K21" s="23">
        <v>35</v>
      </c>
      <c r="L21" s="44">
        <f t="shared" si="0"/>
        <v>90</v>
      </c>
      <c r="N21" s="33">
        <v>19</v>
      </c>
      <c r="O21" s="40">
        <v>95</v>
      </c>
      <c r="P21" s="34">
        <f t="shared" si="1"/>
        <v>50.9</v>
      </c>
    </row>
    <row r="22" spans="1:16" ht="16" thickBot="1" x14ac:dyDescent="0.4">
      <c r="A22" s="27">
        <v>21</v>
      </c>
      <c r="B22" s="28">
        <v>80.7</v>
      </c>
      <c r="F22" s="32">
        <v>20</v>
      </c>
      <c r="G22" s="23">
        <v>93</v>
      </c>
      <c r="H22" s="23">
        <v>80</v>
      </c>
      <c r="J22" s="32">
        <v>20</v>
      </c>
      <c r="K22" s="23">
        <v>56</v>
      </c>
      <c r="L22" s="44">
        <f t="shared" si="0"/>
        <v>40.1</v>
      </c>
      <c r="N22" s="33">
        <v>20</v>
      </c>
      <c r="O22" s="41">
        <v>99</v>
      </c>
      <c r="P22" s="34">
        <f t="shared" si="1"/>
        <v>50</v>
      </c>
    </row>
    <row r="23" spans="1:16" ht="16" thickBot="1" x14ac:dyDescent="0.4">
      <c r="A23" s="27">
        <v>22</v>
      </c>
      <c r="B23" s="28">
        <v>60</v>
      </c>
      <c r="F23" s="71" t="s">
        <v>68</v>
      </c>
      <c r="G23" s="72" t="s">
        <v>0</v>
      </c>
      <c r="H23" s="23">
        <f>AVERAGE(H3:H22)</f>
        <v>66.539999999999992</v>
      </c>
      <c r="J23" s="45" t="s">
        <v>68</v>
      </c>
      <c r="K23" s="46" t="s">
        <v>0</v>
      </c>
      <c r="L23" s="47">
        <f>AVERAGE(L3:L22)</f>
        <v>65.77</v>
      </c>
      <c r="N23" s="37" t="s">
        <v>68</v>
      </c>
      <c r="O23" s="38" t="s">
        <v>0</v>
      </c>
      <c r="P23" s="42">
        <f>AVERAGE(P3:P22)</f>
        <v>64.189000000000007</v>
      </c>
    </row>
    <row r="24" spans="1:16" ht="16" thickBot="1" x14ac:dyDescent="0.4">
      <c r="A24" s="27">
        <v>23</v>
      </c>
      <c r="B24" s="28">
        <v>9.5</v>
      </c>
    </row>
    <row r="25" spans="1:16" ht="16" thickBot="1" x14ac:dyDescent="0.4">
      <c r="A25" s="27">
        <v>24</v>
      </c>
      <c r="B25" s="28">
        <v>80.2</v>
      </c>
    </row>
    <row r="26" spans="1:16" ht="16.5" thickBot="1" x14ac:dyDescent="0.45">
      <c r="A26" s="26">
        <v>25</v>
      </c>
      <c r="B26" s="25">
        <v>85.5</v>
      </c>
      <c r="C26" s="30"/>
      <c r="D26" s="30"/>
      <c r="E26" s="30"/>
      <c r="F26" s="30"/>
      <c r="G26" s="30"/>
      <c r="H26" s="30"/>
    </row>
    <row r="27" spans="1:16" ht="16" thickBot="1" x14ac:dyDescent="0.4">
      <c r="A27" s="29">
        <v>26</v>
      </c>
      <c r="B27" s="28">
        <v>70.2</v>
      </c>
    </row>
    <row r="28" spans="1:16" ht="16" thickBot="1" x14ac:dyDescent="0.4">
      <c r="A28" s="29">
        <v>27</v>
      </c>
      <c r="B28" s="28">
        <v>81.3</v>
      </c>
    </row>
    <row r="29" spans="1:16" ht="16" thickBot="1" x14ac:dyDescent="0.4">
      <c r="A29" s="29">
        <v>28</v>
      </c>
      <c r="B29" s="28">
        <v>70.8</v>
      </c>
    </row>
    <row r="30" spans="1:16" ht="16" thickBot="1" x14ac:dyDescent="0.4">
      <c r="A30" s="29">
        <v>29</v>
      </c>
      <c r="B30" s="28">
        <v>50</v>
      </c>
    </row>
    <row r="31" spans="1:16" ht="16" thickBot="1" x14ac:dyDescent="0.4">
      <c r="A31" s="29">
        <v>30</v>
      </c>
      <c r="B31" s="28">
        <v>10</v>
      </c>
    </row>
    <row r="32" spans="1:16" ht="16" thickBot="1" x14ac:dyDescent="0.4">
      <c r="A32" s="29">
        <v>31</v>
      </c>
      <c r="B32" s="28">
        <v>80.400000000000006</v>
      </c>
    </row>
    <row r="33" spans="1:2" ht="16" thickBot="1" x14ac:dyDescent="0.4">
      <c r="A33" s="29">
        <v>32</v>
      </c>
      <c r="B33" s="28">
        <v>50</v>
      </c>
    </row>
    <row r="34" spans="1:2" ht="16" thickBot="1" x14ac:dyDescent="0.4">
      <c r="A34" s="29">
        <v>33</v>
      </c>
      <c r="B34" s="28">
        <v>70.3</v>
      </c>
    </row>
    <row r="35" spans="1:2" ht="16" thickBot="1" x14ac:dyDescent="0.4">
      <c r="A35" s="29">
        <v>34</v>
      </c>
      <c r="B35" s="28">
        <v>76.3</v>
      </c>
    </row>
    <row r="36" spans="1:2" ht="16" thickBot="1" x14ac:dyDescent="0.4">
      <c r="A36" s="29">
        <v>35</v>
      </c>
      <c r="B36" s="28">
        <v>90</v>
      </c>
    </row>
    <row r="37" spans="1:2" ht="16" thickBot="1" x14ac:dyDescent="0.4">
      <c r="A37" s="29">
        <v>36</v>
      </c>
      <c r="B37" s="28">
        <v>40.5</v>
      </c>
    </row>
    <row r="38" spans="1:2" ht="16" thickBot="1" x14ac:dyDescent="0.4">
      <c r="A38" s="29">
        <v>37</v>
      </c>
      <c r="B38" s="28">
        <v>50</v>
      </c>
    </row>
    <row r="39" spans="1:2" ht="16" thickBot="1" x14ac:dyDescent="0.4">
      <c r="A39" s="29">
        <v>38</v>
      </c>
      <c r="B39" s="28">
        <v>40</v>
      </c>
    </row>
    <row r="40" spans="1:2" ht="16" thickBot="1" x14ac:dyDescent="0.4">
      <c r="A40" s="29">
        <v>39</v>
      </c>
      <c r="B40" s="28">
        <v>50</v>
      </c>
    </row>
    <row r="41" spans="1:2" ht="16" thickBot="1" x14ac:dyDescent="0.4">
      <c r="A41" s="29">
        <v>40</v>
      </c>
      <c r="B41" s="28">
        <v>90</v>
      </c>
    </row>
    <row r="42" spans="1:2" ht="16" thickBot="1" x14ac:dyDescent="0.4">
      <c r="A42" s="29">
        <v>41</v>
      </c>
      <c r="B42" s="28">
        <v>50.3</v>
      </c>
    </row>
    <row r="43" spans="1:2" ht="16" thickBot="1" x14ac:dyDescent="0.4">
      <c r="A43" s="29">
        <v>42</v>
      </c>
      <c r="B43" s="28">
        <v>50</v>
      </c>
    </row>
    <row r="44" spans="1:2" ht="16" thickBot="1" x14ac:dyDescent="0.4">
      <c r="A44" s="29">
        <v>43</v>
      </c>
      <c r="B44" s="28">
        <v>80</v>
      </c>
    </row>
    <row r="45" spans="1:2" ht="16" thickBot="1" x14ac:dyDescent="0.4">
      <c r="A45" s="29">
        <v>44</v>
      </c>
      <c r="B45" s="28">
        <v>5</v>
      </c>
    </row>
    <row r="46" spans="1:2" ht="16" thickBot="1" x14ac:dyDescent="0.4">
      <c r="A46" s="29">
        <v>45</v>
      </c>
      <c r="B46" s="28">
        <v>72.900000000000006</v>
      </c>
    </row>
    <row r="47" spans="1:2" ht="16" thickBot="1" x14ac:dyDescent="0.4">
      <c r="A47" s="29">
        <v>46</v>
      </c>
      <c r="B47" s="28">
        <v>90</v>
      </c>
    </row>
    <row r="48" spans="1:2" ht="16" thickBot="1" x14ac:dyDescent="0.4">
      <c r="A48" s="29">
        <v>47</v>
      </c>
      <c r="B48" s="28">
        <v>51</v>
      </c>
    </row>
    <row r="49" spans="1:2" ht="16" thickBot="1" x14ac:dyDescent="0.4">
      <c r="A49" s="29">
        <v>48</v>
      </c>
      <c r="B49" s="28">
        <v>85</v>
      </c>
    </row>
    <row r="50" spans="1:2" ht="16" thickBot="1" x14ac:dyDescent="0.4">
      <c r="A50" s="29">
        <v>49</v>
      </c>
      <c r="B50" s="28">
        <v>50</v>
      </c>
    </row>
    <row r="51" spans="1:2" ht="16" thickBot="1" x14ac:dyDescent="0.4">
      <c r="A51" s="26">
        <v>50</v>
      </c>
      <c r="B51" s="25">
        <v>40</v>
      </c>
    </row>
    <row r="52" spans="1:2" ht="16" thickBot="1" x14ac:dyDescent="0.4">
      <c r="A52" s="29">
        <v>51</v>
      </c>
      <c r="B52" s="28">
        <v>27.2</v>
      </c>
    </row>
    <row r="53" spans="1:2" ht="16" thickBot="1" x14ac:dyDescent="0.4">
      <c r="A53" s="29">
        <v>52</v>
      </c>
      <c r="B53" s="28">
        <v>50</v>
      </c>
    </row>
    <row r="54" spans="1:2" ht="16" thickBot="1" x14ac:dyDescent="0.4">
      <c r="A54" s="29">
        <v>53</v>
      </c>
      <c r="B54" s="28">
        <v>50</v>
      </c>
    </row>
    <row r="55" spans="1:2" ht="16" thickBot="1" x14ac:dyDescent="0.4">
      <c r="A55" s="29">
        <v>54</v>
      </c>
      <c r="B55" s="28">
        <v>100</v>
      </c>
    </row>
    <row r="56" spans="1:2" ht="16" thickBot="1" x14ac:dyDescent="0.4">
      <c r="A56" s="29">
        <v>55</v>
      </c>
      <c r="B56" s="28">
        <v>70.8</v>
      </c>
    </row>
    <row r="57" spans="1:2" ht="16" thickBot="1" x14ac:dyDescent="0.4">
      <c r="A57" s="29">
        <v>56</v>
      </c>
      <c r="B57" s="28">
        <v>40.1</v>
      </c>
    </row>
    <row r="58" spans="1:2" ht="16" thickBot="1" x14ac:dyDescent="0.4">
      <c r="A58" s="29">
        <v>57</v>
      </c>
      <c r="B58" s="28">
        <v>60.6</v>
      </c>
    </row>
    <row r="59" spans="1:2" ht="16" thickBot="1" x14ac:dyDescent="0.4">
      <c r="A59" s="29">
        <v>58</v>
      </c>
      <c r="B59" s="28">
        <v>85.7</v>
      </c>
    </row>
    <row r="60" spans="1:2" ht="16" thickBot="1" x14ac:dyDescent="0.4">
      <c r="A60" s="29">
        <v>59</v>
      </c>
      <c r="B60" s="28">
        <v>70</v>
      </c>
    </row>
    <row r="61" spans="1:2" ht="16" thickBot="1" x14ac:dyDescent="0.4">
      <c r="A61" s="29">
        <v>60</v>
      </c>
      <c r="B61" s="28">
        <v>100</v>
      </c>
    </row>
    <row r="62" spans="1:2" ht="16" thickBot="1" x14ac:dyDescent="0.4">
      <c r="A62" s="29">
        <v>61</v>
      </c>
      <c r="B62" s="28">
        <v>85</v>
      </c>
    </row>
    <row r="63" spans="1:2" ht="16" thickBot="1" x14ac:dyDescent="0.4">
      <c r="A63" s="29">
        <v>62</v>
      </c>
      <c r="B63" s="28">
        <v>55</v>
      </c>
    </row>
    <row r="64" spans="1:2" ht="16" thickBot="1" x14ac:dyDescent="0.4">
      <c r="A64" s="29">
        <v>63</v>
      </c>
      <c r="B64" s="28">
        <v>60</v>
      </c>
    </row>
    <row r="65" spans="1:2" ht="16" thickBot="1" x14ac:dyDescent="0.4">
      <c r="A65" s="29">
        <v>64</v>
      </c>
      <c r="B65" s="28">
        <v>75</v>
      </c>
    </row>
    <row r="66" spans="1:2" ht="16" thickBot="1" x14ac:dyDescent="0.4">
      <c r="A66" s="29">
        <v>65</v>
      </c>
      <c r="B66" s="28">
        <v>79.8</v>
      </c>
    </row>
    <row r="67" spans="1:2" ht="16" thickBot="1" x14ac:dyDescent="0.4">
      <c r="A67" s="29">
        <v>66</v>
      </c>
      <c r="B67" s="28">
        <v>83.2</v>
      </c>
    </row>
    <row r="68" spans="1:2" ht="16" thickBot="1" x14ac:dyDescent="0.4">
      <c r="A68" s="29">
        <v>67</v>
      </c>
      <c r="B68" s="28">
        <v>79.900000000000006</v>
      </c>
    </row>
    <row r="69" spans="1:2" ht="16" thickBot="1" x14ac:dyDescent="0.4">
      <c r="A69" s="29">
        <v>68</v>
      </c>
      <c r="B69" s="28">
        <v>79.900000000000006</v>
      </c>
    </row>
    <row r="70" spans="1:2" ht="16" thickBot="1" x14ac:dyDescent="0.4">
      <c r="A70" s="29">
        <v>69</v>
      </c>
      <c r="B70" s="28">
        <v>70</v>
      </c>
    </row>
    <row r="71" spans="1:2" ht="16" thickBot="1" x14ac:dyDescent="0.4">
      <c r="A71" s="29">
        <v>70</v>
      </c>
      <c r="B71" s="28">
        <v>80</v>
      </c>
    </row>
    <row r="72" spans="1:2" ht="16" thickBot="1" x14ac:dyDescent="0.4">
      <c r="A72" s="29">
        <v>71</v>
      </c>
      <c r="B72" s="28">
        <v>10</v>
      </c>
    </row>
    <row r="73" spans="1:2" ht="16" thickBot="1" x14ac:dyDescent="0.4">
      <c r="A73" s="29">
        <v>72</v>
      </c>
      <c r="B73" s="28">
        <v>70</v>
      </c>
    </row>
    <row r="74" spans="1:2" ht="16" thickBot="1" x14ac:dyDescent="0.4">
      <c r="A74" s="29">
        <v>73</v>
      </c>
      <c r="B74" s="28">
        <v>60</v>
      </c>
    </row>
    <row r="75" spans="1:2" ht="16" thickBot="1" x14ac:dyDescent="0.4">
      <c r="A75" s="29">
        <v>74</v>
      </c>
      <c r="B75" s="28">
        <v>75.5</v>
      </c>
    </row>
    <row r="76" spans="1:2" ht="16" thickBot="1" x14ac:dyDescent="0.4">
      <c r="A76" s="26">
        <v>75</v>
      </c>
      <c r="B76" s="25">
        <v>45.6</v>
      </c>
    </row>
    <row r="77" spans="1:2" ht="16" thickBot="1" x14ac:dyDescent="0.4">
      <c r="A77" s="29">
        <v>76</v>
      </c>
      <c r="B77" s="28">
        <v>41.2</v>
      </c>
    </row>
    <row r="78" spans="1:2" ht="16" thickBot="1" x14ac:dyDescent="0.4">
      <c r="A78" s="29">
        <v>77</v>
      </c>
      <c r="B78" s="28">
        <v>50</v>
      </c>
    </row>
    <row r="79" spans="1:2" ht="16" thickBot="1" x14ac:dyDescent="0.4">
      <c r="A79" s="29">
        <v>78</v>
      </c>
      <c r="B79" s="28">
        <v>60</v>
      </c>
    </row>
    <row r="80" spans="1:2" ht="16" thickBot="1" x14ac:dyDescent="0.4">
      <c r="A80" s="29">
        <v>79</v>
      </c>
      <c r="B80" s="28">
        <v>30</v>
      </c>
    </row>
    <row r="81" spans="1:2" ht="16" thickBot="1" x14ac:dyDescent="0.4">
      <c r="A81" s="29">
        <v>80</v>
      </c>
      <c r="B81" s="28">
        <v>60</v>
      </c>
    </row>
    <row r="82" spans="1:2" ht="16" thickBot="1" x14ac:dyDescent="0.4">
      <c r="A82" s="29">
        <v>81</v>
      </c>
      <c r="B82" s="28">
        <v>30.5</v>
      </c>
    </row>
    <row r="83" spans="1:2" ht="16" thickBot="1" x14ac:dyDescent="0.4">
      <c r="A83" s="29">
        <v>82</v>
      </c>
      <c r="B83" s="28">
        <v>86</v>
      </c>
    </row>
    <row r="84" spans="1:2" ht="16" thickBot="1" x14ac:dyDescent="0.4">
      <c r="A84" s="29">
        <v>83</v>
      </c>
      <c r="B84" s="28">
        <v>80.5</v>
      </c>
    </row>
    <row r="85" spans="1:2" ht="16" thickBot="1" x14ac:dyDescent="0.4">
      <c r="A85" s="29">
        <v>84</v>
      </c>
      <c r="B85" s="28">
        <v>15</v>
      </c>
    </row>
    <row r="86" spans="1:2" ht="16" thickBot="1" x14ac:dyDescent="0.4">
      <c r="A86" s="29">
        <v>85</v>
      </c>
      <c r="B86" s="28">
        <v>30</v>
      </c>
    </row>
    <row r="87" spans="1:2" ht="16" thickBot="1" x14ac:dyDescent="0.4">
      <c r="A87" s="29">
        <v>86</v>
      </c>
      <c r="B87" s="28">
        <v>60</v>
      </c>
    </row>
    <row r="88" spans="1:2" ht="16" thickBot="1" x14ac:dyDescent="0.4">
      <c r="A88" s="29">
        <v>87</v>
      </c>
      <c r="B88" s="28">
        <v>90</v>
      </c>
    </row>
    <row r="89" spans="1:2" ht="16" thickBot="1" x14ac:dyDescent="0.4">
      <c r="A89" s="29">
        <v>88</v>
      </c>
      <c r="B89" s="28">
        <v>70</v>
      </c>
    </row>
    <row r="90" spans="1:2" ht="16" thickBot="1" x14ac:dyDescent="0.4">
      <c r="A90" s="29">
        <v>89</v>
      </c>
      <c r="B90" s="28">
        <v>90</v>
      </c>
    </row>
    <row r="91" spans="1:2" ht="16" thickBot="1" x14ac:dyDescent="0.4">
      <c r="A91" s="29">
        <v>90</v>
      </c>
      <c r="B91" s="28">
        <v>60.58</v>
      </c>
    </row>
    <row r="92" spans="1:2" ht="16" thickBot="1" x14ac:dyDescent="0.4">
      <c r="A92" s="29">
        <v>91</v>
      </c>
      <c r="B92" s="28">
        <v>90</v>
      </c>
    </row>
    <row r="93" spans="1:2" ht="16" thickBot="1" x14ac:dyDescent="0.4">
      <c r="A93" s="29">
        <v>92</v>
      </c>
      <c r="B93" s="28">
        <v>90.1</v>
      </c>
    </row>
    <row r="94" spans="1:2" ht="16" thickBot="1" x14ac:dyDescent="0.4">
      <c r="A94" s="29">
        <v>93</v>
      </c>
      <c r="B94" s="28">
        <v>80</v>
      </c>
    </row>
    <row r="95" spans="1:2" ht="16" thickBot="1" x14ac:dyDescent="0.4">
      <c r="A95" s="29">
        <v>94</v>
      </c>
      <c r="B95" s="28">
        <v>6.41</v>
      </c>
    </row>
    <row r="96" spans="1:2" ht="16" thickBot="1" x14ac:dyDescent="0.4">
      <c r="A96" s="29">
        <v>95</v>
      </c>
      <c r="B96" s="28">
        <v>50.9</v>
      </c>
    </row>
    <row r="97" spans="1:2" ht="16" thickBot="1" x14ac:dyDescent="0.4">
      <c r="A97" s="29">
        <v>96</v>
      </c>
      <c r="B97" s="28">
        <v>50</v>
      </c>
    </row>
    <row r="98" spans="1:2" ht="16" thickBot="1" x14ac:dyDescent="0.4">
      <c r="A98" s="29">
        <v>97</v>
      </c>
      <c r="B98" s="28">
        <v>80</v>
      </c>
    </row>
    <row r="99" spans="1:2" ht="16" thickBot="1" x14ac:dyDescent="0.4">
      <c r="A99" s="29">
        <v>98</v>
      </c>
      <c r="B99" s="28">
        <v>83.4</v>
      </c>
    </row>
    <row r="100" spans="1:2" ht="16" thickBot="1" x14ac:dyDescent="0.4">
      <c r="A100" s="29">
        <v>99</v>
      </c>
      <c r="B100" s="28">
        <v>50</v>
      </c>
    </row>
    <row r="101" spans="1:2" ht="16" thickBot="1" x14ac:dyDescent="0.4">
      <c r="A101" s="26">
        <v>100</v>
      </c>
      <c r="B101" s="25">
        <v>71.099999999999994</v>
      </c>
    </row>
    <row r="102" spans="1:2" ht="16" thickBot="1" x14ac:dyDescent="0.4">
      <c r="A102" s="29">
        <v>101</v>
      </c>
      <c r="B102" s="28">
        <v>56.1</v>
      </c>
    </row>
    <row r="103" spans="1:2" ht="16" thickBot="1" x14ac:dyDescent="0.4">
      <c r="A103" s="29">
        <v>102</v>
      </c>
      <c r="B103" s="28">
        <v>20</v>
      </c>
    </row>
    <row r="104" spans="1:2" ht="16" thickBot="1" x14ac:dyDescent="0.4">
      <c r="A104" s="29">
        <v>103</v>
      </c>
      <c r="B104" s="28">
        <v>50</v>
      </c>
    </row>
    <row r="105" spans="1:2" ht="16" thickBot="1" x14ac:dyDescent="0.4">
      <c r="A105" s="29">
        <v>104</v>
      </c>
      <c r="B105" s="28">
        <v>50</v>
      </c>
    </row>
    <row r="106" spans="1:2" ht="16" thickBot="1" x14ac:dyDescent="0.4">
      <c r="A106" s="29">
        <v>105</v>
      </c>
      <c r="B106" s="28">
        <v>83.4</v>
      </c>
    </row>
    <row r="107" spans="1:2" ht="16" thickBot="1" x14ac:dyDescent="0.4">
      <c r="A107" s="29">
        <v>106</v>
      </c>
      <c r="B107" s="28">
        <v>83.4</v>
      </c>
    </row>
    <row r="108" spans="1:2" ht="16" thickBot="1" x14ac:dyDescent="0.4">
      <c r="A108" s="29">
        <v>107</v>
      </c>
      <c r="B108" s="28">
        <v>40.5</v>
      </c>
    </row>
    <row r="109" spans="1:2" ht="16" thickBot="1" x14ac:dyDescent="0.4">
      <c r="A109" s="29">
        <v>108</v>
      </c>
      <c r="B109" s="28">
        <v>15.6</v>
      </c>
    </row>
    <row r="110" spans="1:2" ht="16" thickBot="1" x14ac:dyDescent="0.4">
      <c r="A110" s="29">
        <v>109</v>
      </c>
      <c r="B110" s="28">
        <v>65</v>
      </c>
    </row>
    <row r="111" spans="1:2" ht="16" thickBot="1" x14ac:dyDescent="0.4">
      <c r="A111" s="29">
        <v>110</v>
      </c>
      <c r="B111" s="28">
        <v>60</v>
      </c>
    </row>
    <row r="112" spans="1:2" ht="16" thickBot="1" x14ac:dyDescent="0.4">
      <c r="A112" s="29">
        <v>111</v>
      </c>
      <c r="B112" s="28">
        <v>75</v>
      </c>
    </row>
    <row r="113" spans="1:2" ht="16" thickBot="1" x14ac:dyDescent="0.4">
      <c r="A113" s="29">
        <v>112</v>
      </c>
      <c r="B113" s="28">
        <v>70</v>
      </c>
    </row>
    <row r="114" spans="1:2" ht="16" thickBot="1" x14ac:dyDescent="0.4">
      <c r="A114" s="29">
        <v>113</v>
      </c>
      <c r="B114" s="28">
        <v>75.7</v>
      </c>
    </row>
    <row r="115" spans="1:2" ht="16" thickBot="1" x14ac:dyDescent="0.4">
      <c r="A115" s="29">
        <v>114</v>
      </c>
      <c r="B115" s="28">
        <v>50.9</v>
      </c>
    </row>
    <row r="116" spans="1:2" ht="16" thickBot="1" x14ac:dyDescent="0.4">
      <c r="A116" s="29">
        <v>115</v>
      </c>
      <c r="B116" s="28">
        <v>70.5</v>
      </c>
    </row>
    <row r="117" spans="1:2" ht="16" thickBot="1" x14ac:dyDescent="0.4">
      <c r="A117" s="29">
        <v>116</v>
      </c>
      <c r="B117" s="28">
        <v>64.7</v>
      </c>
    </row>
    <row r="118" spans="1:2" ht="16" thickBot="1" x14ac:dyDescent="0.4">
      <c r="A118" s="29">
        <v>117</v>
      </c>
      <c r="B118" s="28">
        <v>80.5</v>
      </c>
    </row>
    <row r="119" spans="1:2" ht="16" thickBot="1" x14ac:dyDescent="0.4">
      <c r="A119" s="29">
        <v>118</v>
      </c>
      <c r="B119" s="28">
        <v>1</v>
      </c>
    </row>
    <row r="120" spans="1:2" ht="16" thickBot="1" x14ac:dyDescent="0.4">
      <c r="A120" s="29">
        <v>119</v>
      </c>
      <c r="B120" s="28">
        <v>50</v>
      </c>
    </row>
    <row r="121" spans="1:2" ht="16" thickBot="1" x14ac:dyDescent="0.4">
      <c r="A121" s="29">
        <v>120</v>
      </c>
      <c r="B121" s="28">
        <v>50.5</v>
      </c>
    </row>
    <row r="122" spans="1:2" ht="16" thickBot="1" x14ac:dyDescent="0.4">
      <c r="A122" s="29">
        <v>121</v>
      </c>
      <c r="B122" s="28">
        <v>80.5</v>
      </c>
    </row>
    <row r="123" spans="1:2" ht="16" thickBot="1" x14ac:dyDescent="0.4">
      <c r="A123" s="29">
        <v>122</v>
      </c>
      <c r="B123" s="28">
        <v>75</v>
      </c>
    </row>
    <row r="124" spans="1:2" ht="16" thickBot="1" x14ac:dyDescent="0.4">
      <c r="A124" s="29">
        <v>123</v>
      </c>
      <c r="B124" s="28">
        <v>78.5</v>
      </c>
    </row>
    <row r="125" spans="1:2" ht="16" thickBot="1" x14ac:dyDescent="0.4">
      <c r="A125" s="29">
        <v>124</v>
      </c>
      <c r="B125" s="28">
        <v>80</v>
      </c>
    </row>
    <row r="126" spans="1:2" ht="16" thickBot="1" x14ac:dyDescent="0.4">
      <c r="A126" s="26">
        <v>125</v>
      </c>
      <c r="B126" s="25">
        <v>81.5</v>
      </c>
    </row>
    <row r="127" spans="1:2" ht="16" thickBot="1" x14ac:dyDescent="0.4">
      <c r="A127" s="29">
        <v>126</v>
      </c>
      <c r="B127" s="28">
        <v>80</v>
      </c>
    </row>
    <row r="128" spans="1:2" ht="16" thickBot="1" x14ac:dyDescent="0.4">
      <c r="A128" s="29">
        <v>127</v>
      </c>
      <c r="B128" s="28">
        <v>43.7</v>
      </c>
    </row>
    <row r="129" spans="1:2" ht="16" thickBot="1" x14ac:dyDescent="0.4">
      <c r="A129" s="29">
        <v>128</v>
      </c>
      <c r="B129" s="28">
        <v>50</v>
      </c>
    </row>
    <row r="130" spans="1:2" ht="16" thickBot="1" x14ac:dyDescent="0.4">
      <c r="A130" s="29">
        <v>129</v>
      </c>
      <c r="B130" s="28">
        <v>83.5</v>
      </c>
    </row>
    <row r="131" spans="1:2" ht="16" thickBot="1" x14ac:dyDescent="0.4">
      <c r="A131" s="29">
        <v>130</v>
      </c>
      <c r="B131" s="28">
        <v>92.5</v>
      </c>
    </row>
    <row r="132" spans="1:2" ht="16" thickBot="1" x14ac:dyDescent="0.4">
      <c r="A132" s="29">
        <v>131</v>
      </c>
      <c r="B132" s="28">
        <v>80.8</v>
      </c>
    </row>
    <row r="133" spans="1:2" ht="16" thickBot="1" x14ac:dyDescent="0.4">
      <c r="A133" s="29">
        <v>132</v>
      </c>
      <c r="B133" s="28">
        <v>80</v>
      </c>
    </row>
    <row r="134" spans="1:2" ht="16" thickBot="1" x14ac:dyDescent="0.4">
      <c r="A134" s="29">
        <v>133</v>
      </c>
      <c r="B134" s="28">
        <v>89</v>
      </c>
    </row>
    <row r="135" spans="1:2" ht="16" thickBot="1" x14ac:dyDescent="0.4">
      <c r="A135" s="29">
        <v>134</v>
      </c>
      <c r="B135" s="28">
        <v>65.5</v>
      </c>
    </row>
    <row r="136" spans="1:2" ht="16" thickBot="1" x14ac:dyDescent="0.4">
      <c r="A136" s="29">
        <v>135</v>
      </c>
      <c r="B136" s="28">
        <v>80</v>
      </c>
    </row>
    <row r="137" spans="1:2" ht="16" thickBot="1" x14ac:dyDescent="0.4">
      <c r="A137" s="29">
        <v>136</v>
      </c>
      <c r="B137" s="28">
        <v>70</v>
      </c>
    </row>
    <row r="138" spans="1:2" ht="16" thickBot="1" x14ac:dyDescent="0.4">
      <c r="A138" s="29">
        <v>137</v>
      </c>
      <c r="B138" s="28">
        <v>80.099999999999994</v>
      </c>
    </row>
    <row r="139" spans="1:2" ht="16" thickBot="1" x14ac:dyDescent="0.4">
      <c r="A139" s="29">
        <v>138</v>
      </c>
      <c r="B139" s="28">
        <v>20</v>
      </c>
    </row>
    <row r="140" spans="1:2" ht="16" thickBot="1" x14ac:dyDescent="0.4">
      <c r="A140" s="29">
        <v>139</v>
      </c>
      <c r="B140" s="28">
        <v>18</v>
      </c>
    </row>
    <row r="141" spans="1:2" ht="16" thickBot="1" x14ac:dyDescent="0.4">
      <c r="A141" s="29">
        <v>140</v>
      </c>
      <c r="B141" s="28">
        <v>15</v>
      </c>
    </row>
    <row r="142" spans="1:2" ht="16" thickBot="1" x14ac:dyDescent="0.4">
      <c r="A142" s="29">
        <v>141</v>
      </c>
      <c r="B142" s="28">
        <v>60</v>
      </c>
    </row>
    <row r="143" spans="1:2" ht="16" thickBot="1" x14ac:dyDescent="0.4">
      <c r="A143" s="29">
        <v>142</v>
      </c>
      <c r="B143" s="28">
        <v>65</v>
      </c>
    </row>
    <row r="144" spans="1:2" ht="16" thickBot="1" x14ac:dyDescent="0.4">
      <c r="A144" s="29">
        <v>143</v>
      </c>
      <c r="B144" s="28">
        <v>50</v>
      </c>
    </row>
    <row r="145" spans="1:2" ht="16" thickBot="1" x14ac:dyDescent="0.4">
      <c r="A145" s="29">
        <v>144</v>
      </c>
      <c r="B145" s="28">
        <v>50</v>
      </c>
    </row>
    <row r="146" spans="1:2" ht="16" thickBot="1" x14ac:dyDescent="0.4">
      <c r="A146" s="29">
        <v>145</v>
      </c>
      <c r="B146" s="28">
        <v>76.400000000000006</v>
      </c>
    </row>
    <row r="147" spans="1:2" ht="16" thickBot="1" x14ac:dyDescent="0.4">
      <c r="A147" s="29">
        <v>146</v>
      </c>
      <c r="B147" s="28">
        <v>50.8</v>
      </c>
    </row>
    <row r="148" spans="1:2" ht="16" thickBot="1" x14ac:dyDescent="0.4">
      <c r="A148" s="29">
        <v>147</v>
      </c>
      <c r="B148" s="28">
        <v>70</v>
      </c>
    </row>
    <row r="149" spans="1:2" ht="16" thickBot="1" x14ac:dyDescent="0.4">
      <c r="A149" s="29">
        <v>148</v>
      </c>
      <c r="B149" s="28">
        <v>90</v>
      </c>
    </row>
    <row r="150" spans="1:2" ht="16" thickBot="1" x14ac:dyDescent="0.4">
      <c r="A150" s="29">
        <v>149</v>
      </c>
      <c r="B150" s="28">
        <v>50</v>
      </c>
    </row>
    <row r="151" spans="1:2" ht="16" thickBot="1" x14ac:dyDescent="0.4">
      <c r="A151" s="27">
        <v>150</v>
      </c>
      <c r="B151" s="28">
        <v>70</v>
      </c>
    </row>
  </sheetData>
  <mergeCells count="3">
    <mergeCell ref="F1:H1"/>
    <mergeCell ref="N1:P1"/>
    <mergeCell ref="J1:L1"/>
  </mergeCells>
  <phoneticPr fontId="8"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4"/>
  <sheetViews>
    <sheetView workbookViewId="0">
      <selection activeCell="AF29" sqref="AF29"/>
    </sheetView>
  </sheetViews>
  <sheetFormatPr baseColWidth="10" defaultColWidth="14.453125" defaultRowHeight="15" customHeight="1" x14ac:dyDescent="0.35"/>
  <cols>
    <col min="1" max="16" width="8.1796875" customWidth="1"/>
    <col min="17" max="17" width="9.08984375" customWidth="1"/>
    <col min="18" max="19" width="8.6328125" customWidth="1"/>
    <col min="20" max="20" width="8.6328125" style="108" customWidth="1"/>
    <col min="21" max="21" width="8.6328125" customWidth="1"/>
    <col min="22" max="22" width="8.6328125" style="108" customWidth="1"/>
    <col min="23" max="25" width="8.6328125" customWidth="1"/>
  </cols>
  <sheetData>
    <row r="1" spans="1:35" ht="15" customHeight="1" x14ac:dyDescent="0.35">
      <c r="A1" s="78" t="s">
        <v>73</v>
      </c>
      <c r="B1" s="79"/>
      <c r="C1" s="79"/>
      <c r="D1" s="80"/>
      <c r="E1" s="81" t="s">
        <v>74</v>
      </c>
      <c r="F1" s="82"/>
      <c r="G1" s="82"/>
      <c r="H1" s="82"/>
      <c r="I1" s="82"/>
      <c r="J1" s="83"/>
      <c r="K1" s="84" t="s">
        <v>75</v>
      </c>
      <c r="L1" s="84"/>
      <c r="M1" s="84"/>
      <c r="N1" s="84"/>
      <c r="O1" s="84"/>
      <c r="P1" s="84"/>
      <c r="R1" s="109">
        <v>0</v>
      </c>
      <c r="S1" s="73">
        <v>15</v>
      </c>
      <c r="T1" s="111">
        <v>0</v>
      </c>
      <c r="U1" s="74">
        <v>90</v>
      </c>
      <c r="V1" s="111">
        <v>0</v>
      </c>
      <c r="W1" s="76">
        <v>60.58</v>
      </c>
    </row>
    <row r="2" spans="1:35" ht="15" customHeight="1" x14ac:dyDescent="0.35">
      <c r="A2" s="85"/>
      <c r="B2" s="86"/>
      <c r="C2" s="86"/>
      <c r="D2" s="87"/>
      <c r="E2" s="88"/>
      <c r="F2" s="89"/>
      <c r="G2" s="89"/>
      <c r="H2" s="89"/>
      <c r="I2" s="89"/>
      <c r="J2" s="90"/>
      <c r="K2" s="84"/>
      <c r="L2" s="84"/>
      <c r="M2" s="84"/>
      <c r="N2" s="84"/>
      <c r="O2" s="84"/>
      <c r="P2" s="84"/>
      <c r="R2" s="110">
        <v>1</v>
      </c>
      <c r="S2" s="7">
        <v>80.5</v>
      </c>
      <c r="T2" s="112">
        <v>1</v>
      </c>
      <c r="U2" s="9">
        <v>50.3</v>
      </c>
      <c r="V2" s="112">
        <v>1</v>
      </c>
      <c r="W2" s="10">
        <v>90</v>
      </c>
      <c r="Y2" s="92" t="s">
        <v>76</v>
      </c>
      <c r="Z2" s="93"/>
      <c r="AA2" s="93"/>
      <c r="AB2" s="94"/>
    </row>
    <row r="3" spans="1:35" ht="14.5" x14ac:dyDescent="0.35">
      <c r="A3" s="14" t="s">
        <v>1</v>
      </c>
      <c r="B3" s="6">
        <v>15</v>
      </c>
      <c r="C3" s="14" t="s">
        <v>21</v>
      </c>
      <c r="D3" s="7">
        <v>50.4</v>
      </c>
      <c r="E3" s="15" t="s">
        <v>1</v>
      </c>
      <c r="F3" s="8">
        <v>90</v>
      </c>
      <c r="G3" s="15" t="s">
        <v>21</v>
      </c>
      <c r="H3" s="8">
        <v>100</v>
      </c>
      <c r="I3" s="15" t="s">
        <v>41</v>
      </c>
      <c r="J3" s="8">
        <v>60</v>
      </c>
      <c r="K3" s="15" t="s">
        <v>11</v>
      </c>
      <c r="L3" s="11">
        <v>71.099999999999994</v>
      </c>
      <c r="M3" s="15" t="s">
        <v>31</v>
      </c>
      <c r="N3" s="11">
        <v>50.5</v>
      </c>
      <c r="O3" s="15" t="s">
        <v>42</v>
      </c>
      <c r="P3" s="10">
        <v>15</v>
      </c>
      <c r="R3" s="110">
        <v>2</v>
      </c>
      <c r="S3" s="6">
        <v>50</v>
      </c>
      <c r="T3" s="112">
        <v>2</v>
      </c>
      <c r="U3" s="8">
        <v>50</v>
      </c>
      <c r="V3" s="112">
        <v>2</v>
      </c>
      <c r="W3" s="11">
        <v>90.1</v>
      </c>
      <c r="X3" s="77"/>
      <c r="Y3" s="95" t="s">
        <v>77</v>
      </c>
      <c r="Z3" s="95" t="s">
        <v>78</v>
      </c>
      <c r="AA3" s="95" t="s">
        <v>79</v>
      </c>
      <c r="AB3" s="95" t="s">
        <v>80</v>
      </c>
    </row>
    <row r="4" spans="1:35" ht="14.5" x14ac:dyDescent="0.35">
      <c r="A4" s="14" t="s">
        <v>2</v>
      </c>
      <c r="B4" s="7">
        <v>80.5</v>
      </c>
      <c r="C4" s="14" t="s">
        <v>22</v>
      </c>
      <c r="D4" s="7">
        <v>80.7</v>
      </c>
      <c r="E4" s="15" t="s">
        <v>2</v>
      </c>
      <c r="F4" s="9">
        <v>50.3</v>
      </c>
      <c r="G4" s="15" t="s">
        <v>22</v>
      </c>
      <c r="H4" s="8">
        <v>85</v>
      </c>
      <c r="I4" s="15" t="s">
        <v>43</v>
      </c>
      <c r="J4" s="9">
        <v>30.5</v>
      </c>
      <c r="K4" s="15" t="s">
        <v>12</v>
      </c>
      <c r="L4" s="10">
        <v>56.1</v>
      </c>
      <c r="M4" s="15" t="s">
        <v>32</v>
      </c>
      <c r="N4" s="11">
        <v>80.5</v>
      </c>
      <c r="O4" s="15" t="s">
        <v>44</v>
      </c>
      <c r="P4" s="10">
        <v>60</v>
      </c>
      <c r="R4" s="110">
        <v>3</v>
      </c>
      <c r="S4" s="6">
        <v>50</v>
      </c>
      <c r="T4" s="112">
        <v>3</v>
      </c>
      <c r="U4" s="8">
        <v>80</v>
      </c>
      <c r="V4" s="112">
        <v>3</v>
      </c>
      <c r="W4" s="10">
        <v>80</v>
      </c>
      <c r="X4" s="77"/>
      <c r="Y4" s="96">
        <f>COUNT(S1:S40)</f>
        <v>40</v>
      </c>
      <c r="Z4" s="96">
        <f>COUNT(U1:U50)</f>
        <v>50</v>
      </c>
      <c r="AA4" s="96">
        <f>COUNT(W1:W61)</f>
        <v>61</v>
      </c>
      <c r="AB4" s="96">
        <f>SUM(Y4+Z4+AA4)</f>
        <v>151</v>
      </c>
    </row>
    <row r="5" spans="1:35" ht="14.5" x14ac:dyDescent="0.35">
      <c r="A5" s="14" t="s">
        <v>3</v>
      </c>
      <c r="B5" s="6">
        <v>50</v>
      </c>
      <c r="C5" s="14" t="s">
        <v>23</v>
      </c>
      <c r="D5" s="6">
        <v>60</v>
      </c>
      <c r="E5" s="15" t="s">
        <v>3</v>
      </c>
      <c r="F5" s="8">
        <v>50</v>
      </c>
      <c r="G5" s="15" t="s">
        <v>23</v>
      </c>
      <c r="H5" s="8">
        <v>55</v>
      </c>
      <c r="I5" s="15" t="s">
        <v>45</v>
      </c>
      <c r="J5" s="8">
        <v>86</v>
      </c>
      <c r="K5" s="15" t="s">
        <v>13</v>
      </c>
      <c r="L5" s="10">
        <v>20</v>
      </c>
      <c r="M5" s="15" t="s">
        <v>33</v>
      </c>
      <c r="N5" s="10">
        <v>75</v>
      </c>
      <c r="O5" s="15" t="s">
        <v>55</v>
      </c>
      <c r="P5" s="10">
        <v>65</v>
      </c>
      <c r="R5" s="110">
        <v>4</v>
      </c>
      <c r="S5" s="6">
        <v>70</v>
      </c>
      <c r="T5" s="112">
        <v>4</v>
      </c>
      <c r="U5" s="8">
        <v>5</v>
      </c>
      <c r="V5" s="112">
        <v>4</v>
      </c>
      <c r="W5" s="10">
        <v>6.41</v>
      </c>
    </row>
    <row r="6" spans="1:35" ht="14.5" x14ac:dyDescent="0.35">
      <c r="A6" s="14" t="s">
        <v>4</v>
      </c>
      <c r="B6" s="6">
        <v>50</v>
      </c>
      <c r="C6" s="14" t="s">
        <v>24</v>
      </c>
      <c r="D6" s="7">
        <v>9.5</v>
      </c>
      <c r="E6" s="15" t="s">
        <v>4</v>
      </c>
      <c r="F6" s="8">
        <v>80</v>
      </c>
      <c r="G6" s="15" t="s">
        <v>24</v>
      </c>
      <c r="H6" s="8">
        <v>60</v>
      </c>
      <c r="I6" s="15" t="s">
        <v>46</v>
      </c>
      <c r="J6" s="9">
        <v>80.5</v>
      </c>
      <c r="K6" s="15" t="s">
        <v>14</v>
      </c>
      <c r="L6" s="10">
        <v>50</v>
      </c>
      <c r="M6" s="15" t="s">
        <v>34</v>
      </c>
      <c r="N6" s="11">
        <v>78.5</v>
      </c>
      <c r="O6" s="15" t="s">
        <v>56</v>
      </c>
      <c r="P6" s="10">
        <v>50</v>
      </c>
      <c r="R6" s="110">
        <v>5</v>
      </c>
      <c r="S6" s="7">
        <v>70.3</v>
      </c>
      <c r="T6" s="112">
        <v>5</v>
      </c>
      <c r="U6" s="9">
        <v>72.900000000000006</v>
      </c>
      <c r="V6" s="112">
        <v>5</v>
      </c>
      <c r="W6" s="11">
        <v>50.9</v>
      </c>
    </row>
    <row r="7" spans="1:35" ht="14.5" x14ac:dyDescent="0.35">
      <c r="A7" s="14" t="s">
        <v>5</v>
      </c>
      <c r="B7" s="6">
        <v>70</v>
      </c>
      <c r="C7" s="14" t="s">
        <v>25</v>
      </c>
      <c r="D7" s="7">
        <v>80.2</v>
      </c>
      <c r="E7" s="15" t="s">
        <v>5</v>
      </c>
      <c r="F7" s="8">
        <v>5</v>
      </c>
      <c r="G7" s="15" t="s">
        <v>25</v>
      </c>
      <c r="H7" s="8">
        <v>75</v>
      </c>
      <c r="I7" s="15" t="s">
        <v>47</v>
      </c>
      <c r="J7" s="8">
        <v>15</v>
      </c>
      <c r="K7" s="15" t="s">
        <v>15</v>
      </c>
      <c r="L7" s="10">
        <v>50</v>
      </c>
      <c r="M7" s="15" t="s">
        <v>35</v>
      </c>
      <c r="N7" s="10">
        <v>80</v>
      </c>
      <c r="O7" s="15" t="s">
        <v>57</v>
      </c>
      <c r="P7" s="10">
        <v>50</v>
      </c>
      <c r="R7" s="110">
        <v>6</v>
      </c>
      <c r="S7" s="6">
        <v>80</v>
      </c>
      <c r="T7" s="112">
        <v>6</v>
      </c>
      <c r="U7" s="8">
        <v>90</v>
      </c>
      <c r="V7" s="112">
        <v>6</v>
      </c>
      <c r="W7" s="11">
        <v>50</v>
      </c>
    </row>
    <row r="8" spans="1:35" ht="14.5" x14ac:dyDescent="0.35">
      <c r="A8" s="14" t="s">
        <v>6</v>
      </c>
      <c r="B8" s="7">
        <v>70.3</v>
      </c>
      <c r="C8" s="14" t="s">
        <v>26</v>
      </c>
      <c r="D8" s="7">
        <v>85.5</v>
      </c>
      <c r="E8" s="15" t="s">
        <v>6</v>
      </c>
      <c r="F8" s="9">
        <v>72.900000000000006</v>
      </c>
      <c r="G8" s="15" t="s">
        <v>26</v>
      </c>
      <c r="H8" s="9">
        <v>79.8</v>
      </c>
      <c r="I8" s="15" t="s">
        <v>48</v>
      </c>
      <c r="J8" s="8">
        <v>30</v>
      </c>
      <c r="K8" s="15" t="s">
        <v>16</v>
      </c>
      <c r="L8" s="11">
        <v>83.4</v>
      </c>
      <c r="M8" s="15" t="s">
        <v>36</v>
      </c>
      <c r="N8" s="11">
        <v>81.5</v>
      </c>
      <c r="O8" s="15" t="s">
        <v>53</v>
      </c>
      <c r="P8" s="11">
        <v>76.400000000000006</v>
      </c>
      <c r="R8" s="110">
        <v>7</v>
      </c>
      <c r="S8" s="6">
        <v>25</v>
      </c>
      <c r="T8" s="112">
        <v>7</v>
      </c>
      <c r="U8" s="8">
        <v>51</v>
      </c>
      <c r="V8" s="112">
        <v>7</v>
      </c>
      <c r="W8" s="10">
        <v>80</v>
      </c>
      <c r="Y8" s="97" t="s">
        <v>81</v>
      </c>
      <c r="Z8" s="100">
        <f>$Y$4*61/$AB$4</f>
        <v>16.158940397350992</v>
      </c>
      <c r="AA8" s="96">
        <v>10</v>
      </c>
      <c r="AB8" s="98" t="s">
        <v>82</v>
      </c>
      <c r="AC8" s="99">
        <f>Y4/AA8</f>
        <v>4</v>
      </c>
    </row>
    <row r="9" spans="1:35" ht="14.5" x14ac:dyDescent="0.35">
      <c r="A9" s="14" t="s">
        <v>7</v>
      </c>
      <c r="B9" s="6">
        <v>80</v>
      </c>
      <c r="C9" s="14" t="s">
        <v>27</v>
      </c>
      <c r="D9" s="7">
        <v>70.2</v>
      </c>
      <c r="E9" s="15" t="s">
        <v>7</v>
      </c>
      <c r="F9" s="8">
        <v>90</v>
      </c>
      <c r="G9" s="15" t="s">
        <v>27</v>
      </c>
      <c r="H9" s="9">
        <v>83.2</v>
      </c>
      <c r="I9" s="15" t="s">
        <v>49</v>
      </c>
      <c r="J9" s="8">
        <v>60</v>
      </c>
      <c r="K9" s="15" t="s">
        <v>17</v>
      </c>
      <c r="L9" s="11">
        <v>83.4</v>
      </c>
      <c r="M9" s="15" t="s">
        <v>37</v>
      </c>
      <c r="N9" s="10">
        <v>80</v>
      </c>
      <c r="O9" s="15" t="s">
        <v>58</v>
      </c>
      <c r="P9" s="11">
        <v>50.8</v>
      </c>
      <c r="R9" s="110">
        <v>8</v>
      </c>
      <c r="S9" s="6">
        <v>92</v>
      </c>
      <c r="T9" s="112">
        <v>8</v>
      </c>
      <c r="U9" s="8">
        <v>85</v>
      </c>
      <c r="V9" s="112">
        <v>8</v>
      </c>
      <c r="W9" s="11">
        <v>83.4</v>
      </c>
      <c r="Y9" s="97" t="s">
        <v>83</v>
      </c>
      <c r="Z9" s="100">
        <f>$Z$4*61/$AB$4</f>
        <v>20.198675496688743</v>
      </c>
      <c r="AA9" s="96">
        <v>11</v>
      </c>
      <c r="AB9" s="98" t="s">
        <v>84</v>
      </c>
      <c r="AC9" s="99">
        <f>Z4/AA9</f>
        <v>4.5454545454545459</v>
      </c>
    </row>
    <row r="10" spans="1:35" ht="14.5" x14ac:dyDescent="0.35">
      <c r="A10" s="14" t="s">
        <v>8</v>
      </c>
      <c r="B10" s="6">
        <v>25</v>
      </c>
      <c r="C10" s="14" t="s">
        <v>28</v>
      </c>
      <c r="D10" s="7">
        <v>81.3</v>
      </c>
      <c r="E10" s="15" t="s">
        <v>8</v>
      </c>
      <c r="F10" s="8">
        <v>51</v>
      </c>
      <c r="G10" s="15" t="s">
        <v>28</v>
      </c>
      <c r="H10" s="9">
        <v>79.900000000000006</v>
      </c>
      <c r="I10" s="15" t="s">
        <v>50</v>
      </c>
      <c r="J10" s="8">
        <v>90</v>
      </c>
      <c r="K10" s="15" t="s">
        <v>18</v>
      </c>
      <c r="L10" s="11">
        <v>40.5</v>
      </c>
      <c r="M10" s="15" t="s">
        <v>38</v>
      </c>
      <c r="N10" s="11">
        <v>43.7</v>
      </c>
      <c r="O10" s="15" t="s">
        <v>59</v>
      </c>
      <c r="P10" s="10">
        <v>70</v>
      </c>
      <c r="R10" s="110">
        <v>9</v>
      </c>
      <c r="S10" s="7">
        <v>51.3</v>
      </c>
      <c r="T10" s="112">
        <v>9</v>
      </c>
      <c r="U10" s="9">
        <v>50</v>
      </c>
      <c r="V10" s="112">
        <v>9</v>
      </c>
      <c r="W10" s="10">
        <v>50</v>
      </c>
      <c r="Y10" s="97" t="s">
        <v>85</v>
      </c>
      <c r="Z10" s="100">
        <f>$AA$4*61/$AB$4</f>
        <v>24.642384105960264</v>
      </c>
      <c r="AA10" s="96">
        <v>7</v>
      </c>
      <c r="AB10" s="98" t="s">
        <v>86</v>
      </c>
      <c r="AC10" s="99">
        <f>AA4/AA10</f>
        <v>8.7142857142857135</v>
      </c>
    </row>
    <row r="11" spans="1:35" ht="14.5" x14ac:dyDescent="0.35">
      <c r="A11" s="14" t="s">
        <v>9</v>
      </c>
      <c r="B11" s="6">
        <v>92</v>
      </c>
      <c r="C11" s="14" t="s">
        <v>29</v>
      </c>
      <c r="D11" s="7">
        <v>70.8</v>
      </c>
      <c r="E11" s="15" t="s">
        <v>9</v>
      </c>
      <c r="F11" s="8">
        <v>85</v>
      </c>
      <c r="G11" s="15" t="s">
        <v>29</v>
      </c>
      <c r="H11" s="9">
        <v>79.900000000000006</v>
      </c>
      <c r="I11" s="15" t="s">
        <v>51</v>
      </c>
      <c r="J11" s="8">
        <v>70</v>
      </c>
      <c r="K11" s="15" t="s">
        <v>19</v>
      </c>
      <c r="L11" s="11">
        <v>15.6</v>
      </c>
      <c r="M11" s="15" t="s">
        <v>39</v>
      </c>
      <c r="N11" s="10">
        <v>50</v>
      </c>
      <c r="O11" s="15" t="s">
        <v>60</v>
      </c>
      <c r="P11" s="11">
        <v>90</v>
      </c>
      <c r="R11" s="110">
        <v>10</v>
      </c>
      <c r="S11" s="7">
        <v>90.5</v>
      </c>
      <c r="T11" s="112">
        <v>10</v>
      </c>
      <c r="U11" s="8">
        <v>40</v>
      </c>
      <c r="V11" s="112">
        <v>10</v>
      </c>
      <c r="W11" s="11">
        <v>71.099999999999994</v>
      </c>
    </row>
    <row r="12" spans="1:35" ht="14.5" x14ac:dyDescent="0.35">
      <c r="A12" s="14" t="s">
        <v>10</v>
      </c>
      <c r="B12" s="7">
        <v>51.3</v>
      </c>
      <c r="C12" s="14" t="s">
        <v>30</v>
      </c>
      <c r="D12" s="7">
        <v>50</v>
      </c>
      <c r="E12" s="15" t="s">
        <v>10</v>
      </c>
      <c r="F12" s="9">
        <v>50</v>
      </c>
      <c r="G12" s="15" t="s">
        <v>30</v>
      </c>
      <c r="H12" s="8">
        <v>70</v>
      </c>
      <c r="I12" s="15" t="s">
        <v>52</v>
      </c>
      <c r="J12" s="8">
        <v>90</v>
      </c>
      <c r="K12" s="15" t="s">
        <v>20</v>
      </c>
      <c r="L12" s="10">
        <v>65</v>
      </c>
      <c r="M12" s="15" t="s">
        <v>40</v>
      </c>
      <c r="N12" s="11">
        <v>83.5</v>
      </c>
      <c r="O12" s="15" t="s">
        <v>61</v>
      </c>
      <c r="P12" s="10">
        <v>50</v>
      </c>
      <c r="R12" s="110">
        <v>11</v>
      </c>
      <c r="S12" s="6">
        <v>80</v>
      </c>
      <c r="T12" s="112">
        <v>11</v>
      </c>
      <c r="U12" s="8">
        <v>27.2</v>
      </c>
      <c r="V12" s="112">
        <v>11</v>
      </c>
      <c r="W12" s="10">
        <v>56.1</v>
      </c>
    </row>
    <row r="13" spans="1:35" ht="14.5" x14ac:dyDescent="0.35">
      <c r="A13" s="14" t="s">
        <v>11</v>
      </c>
      <c r="B13" s="7">
        <v>90.5</v>
      </c>
      <c r="C13" s="14" t="s">
        <v>31</v>
      </c>
      <c r="D13" s="6">
        <v>10</v>
      </c>
      <c r="E13" s="15" t="s">
        <v>11</v>
      </c>
      <c r="F13" s="8">
        <v>40</v>
      </c>
      <c r="G13" s="15" t="s">
        <v>31</v>
      </c>
      <c r="H13" s="8">
        <v>80</v>
      </c>
      <c r="I13" s="15" t="s">
        <v>1</v>
      </c>
      <c r="J13" s="11">
        <v>60.58</v>
      </c>
      <c r="K13" s="15" t="s">
        <v>21</v>
      </c>
      <c r="L13" s="10">
        <v>60</v>
      </c>
      <c r="M13" s="15" t="s">
        <v>41</v>
      </c>
      <c r="N13" s="11">
        <v>92.5</v>
      </c>
      <c r="O13" s="15" t="s">
        <v>54</v>
      </c>
      <c r="P13" s="10">
        <v>70</v>
      </c>
      <c r="R13" s="110">
        <v>12</v>
      </c>
      <c r="S13" s="6">
        <v>70</v>
      </c>
      <c r="T13" s="112">
        <v>12</v>
      </c>
      <c r="U13" s="8">
        <v>50</v>
      </c>
      <c r="V13" s="112">
        <v>12</v>
      </c>
      <c r="W13" s="10">
        <v>20</v>
      </c>
      <c r="Y13" s="102"/>
      <c r="Z13" s="103" t="s">
        <v>87</v>
      </c>
      <c r="AA13" s="103"/>
      <c r="AB13" s="101"/>
      <c r="AC13" s="104"/>
      <c r="AD13" s="105" t="s">
        <v>88</v>
      </c>
      <c r="AE13" s="105"/>
      <c r="AF13" s="101"/>
      <c r="AG13" s="106"/>
      <c r="AH13" s="107" t="s">
        <v>89</v>
      </c>
      <c r="AI13" s="107"/>
    </row>
    <row r="14" spans="1:35" ht="14.5" x14ac:dyDescent="0.35">
      <c r="A14" s="14" t="s">
        <v>12</v>
      </c>
      <c r="B14" s="6">
        <v>80</v>
      </c>
      <c r="C14" s="14" t="s">
        <v>32</v>
      </c>
      <c r="D14" s="7">
        <v>80.400000000000006</v>
      </c>
      <c r="E14" s="15" t="s">
        <v>12</v>
      </c>
      <c r="F14" s="8">
        <v>27.2</v>
      </c>
      <c r="G14" s="15" t="s">
        <v>32</v>
      </c>
      <c r="H14" s="8">
        <v>10</v>
      </c>
      <c r="I14" s="15" t="s">
        <v>2</v>
      </c>
      <c r="J14" s="10">
        <v>90</v>
      </c>
      <c r="K14" s="15" t="s">
        <v>22</v>
      </c>
      <c r="L14" s="10">
        <v>75</v>
      </c>
      <c r="M14" s="15" t="s">
        <v>43</v>
      </c>
      <c r="N14" s="11">
        <v>80.8</v>
      </c>
      <c r="O14" s="66"/>
      <c r="P14" s="3"/>
      <c r="R14" s="110">
        <v>13</v>
      </c>
      <c r="S14" s="6">
        <v>90</v>
      </c>
      <c r="T14" s="112">
        <v>13</v>
      </c>
      <c r="U14" s="8">
        <v>50</v>
      </c>
      <c r="V14" s="112">
        <v>13</v>
      </c>
      <c r="W14" s="10">
        <v>50</v>
      </c>
      <c r="Y14" s="102">
        <v>1</v>
      </c>
      <c r="Z14" s="96">
        <v>5</v>
      </c>
      <c r="AA14" s="96">
        <f>VLOOKUP(Z14,$R$1:$S$40,2,FALSE)</f>
        <v>70.3</v>
      </c>
      <c r="AB14" s="101"/>
      <c r="AC14" s="104">
        <v>1</v>
      </c>
      <c r="AD14" s="96">
        <v>35</v>
      </c>
      <c r="AE14" s="96">
        <f>VLOOKUP(AD14,$T$1:$U$50,2,FALSE)</f>
        <v>45.6</v>
      </c>
      <c r="AF14" s="101"/>
      <c r="AG14" s="106">
        <v>1</v>
      </c>
      <c r="AH14" s="96">
        <v>20</v>
      </c>
      <c r="AI14" s="96">
        <f>VLOOKUP(AH14,$V$1:$W$61,2,FALSE)</f>
        <v>60</v>
      </c>
    </row>
    <row r="15" spans="1:35" ht="14.5" x14ac:dyDescent="0.35">
      <c r="A15" s="14" t="s">
        <v>13</v>
      </c>
      <c r="B15" s="6">
        <v>70</v>
      </c>
      <c r="C15" s="14" t="s">
        <v>33</v>
      </c>
      <c r="D15" s="6">
        <v>50</v>
      </c>
      <c r="E15" s="15" t="s">
        <v>13</v>
      </c>
      <c r="F15" s="8">
        <v>50</v>
      </c>
      <c r="G15" s="15" t="s">
        <v>33</v>
      </c>
      <c r="H15" s="8">
        <v>70</v>
      </c>
      <c r="I15" s="15" t="s">
        <v>3</v>
      </c>
      <c r="J15" s="11">
        <v>90.1</v>
      </c>
      <c r="K15" s="15" t="s">
        <v>23</v>
      </c>
      <c r="L15" s="10">
        <v>70</v>
      </c>
      <c r="M15" s="15" t="s">
        <v>45</v>
      </c>
      <c r="N15" s="13">
        <v>80</v>
      </c>
      <c r="O15" s="4"/>
      <c r="P15" s="3"/>
      <c r="R15" s="110">
        <v>14</v>
      </c>
      <c r="S15" s="6">
        <v>55</v>
      </c>
      <c r="T15" s="112">
        <v>14</v>
      </c>
      <c r="U15" s="8">
        <v>100</v>
      </c>
      <c r="V15" s="112">
        <v>14</v>
      </c>
      <c r="W15" s="10">
        <v>50</v>
      </c>
      <c r="Y15" s="102">
        <v>2</v>
      </c>
      <c r="Z15" s="96">
        <v>4</v>
      </c>
      <c r="AA15" s="96">
        <f t="shared" ref="AA15:AA23" si="0">VLOOKUP(Z15,$R$1:$S$40,2,FALSE)</f>
        <v>70</v>
      </c>
      <c r="AB15" s="101"/>
      <c r="AC15" s="104">
        <v>2</v>
      </c>
      <c r="AD15" s="96">
        <v>25</v>
      </c>
      <c r="AE15" s="96">
        <f t="shared" ref="AE15:AE24" si="1">VLOOKUP(AD15,$T$1:$U$50,2,FALSE)</f>
        <v>79.8</v>
      </c>
      <c r="AF15" s="101"/>
      <c r="AG15" s="106">
        <v>2</v>
      </c>
      <c r="AH15" s="96">
        <v>14</v>
      </c>
      <c r="AI15" s="96">
        <f t="shared" ref="AI15:AI20" si="2">VLOOKUP(AH15,$V$1:$W$61,2,FALSE)</f>
        <v>50</v>
      </c>
    </row>
    <row r="16" spans="1:35" ht="14.5" x14ac:dyDescent="0.35">
      <c r="A16" s="14" t="s">
        <v>14</v>
      </c>
      <c r="B16" s="6">
        <v>90</v>
      </c>
      <c r="C16" s="14" t="s">
        <v>34</v>
      </c>
      <c r="D16" s="7">
        <v>70.3</v>
      </c>
      <c r="E16" s="15" t="s">
        <v>14</v>
      </c>
      <c r="F16" s="8">
        <v>50</v>
      </c>
      <c r="G16" s="15" t="s">
        <v>34</v>
      </c>
      <c r="H16" s="8">
        <v>60</v>
      </c>
      <c r="I16" s="15" t="s">
        <v>4</v>
      </c>
      <c r="J16" s="10">
        <v>80</v>
      </c>
      <c r="K16" s="15" t="s">
        <v>24</v>
      </c>
      <c r="L16" s="10">
        <v>75.7</v>
      </c>
      <c r="M16" s="15" t="s">
        <v>46</v>
      </c>
      <c r="N16" s="13">
        <v>89</v>
      </c>
      <c r="O16" s="4"/>
      <c r="P16" s="3"/>
      <c r="R16" s="110">
        <v>15</v>
      </c>
      <c r="S16" s="6">
        <v>90</v>
      </c>
      <c r="T16" s="112">
        <v>15</v>
      </c>
      <c r="U16" s="9">
        <v>70.8</v>
      </c>
      <c r="V16" s="112">
        <v>15</v>
      </c>
      <c r="W16" s="11">
        <v>83.4</v>
      </c>
      <c r="Y16" s="102">
        <v>3</v>
      </c>
      <c r="Z16" s="96">
        <v>1</v>
      </c>
      <c r="AA16" s="96">
        <f t="shared" si="0"/>
        <v>80.5</v>
      </c>
      <c r="AB16" s="101"/>
      <c r="AC16" s="104">
        <v>3</v>
      </c>
      <c r="AD16" s="96">
        <v>16</v>
      </c>
      <c r="AE16" s="96">
        <f t="shared" si="1"/>
        <v>40.1</v>
      </c>
      <c r="AF16" s="101"/>
      <c r="AG16" s="106">
        <v>3</v>
      </c>
      <c r="AH16" s="96">
        <v>2</v>
      </c>
      <c r="AI16" s="96">
        <f t="shared" si="2"/>
        <v>90.1</v>
      </c>
    </row>
    <row r="17" spans="1:35" ht="14.5" x14ac:dyDescent="0.35">
      <c r="A17" s="14" t="s">
        <v>15</v>
      </c>
      <c r="B17" s="6">
        <v>55</v>
      </c>
      <c r="C17" s="14" t="s">
        <v>35</v>
      </c>
      <c r="D17" s="7">
        <v>76.3</v>
      </c>
      <c r="E17" s="15" t="s">
        <v>15</v>
      </c>
      <c r="F17" s="8">
        <v>100</v>
      </c>
      <c r="G17" s="15" t="s">
        <v>35</v>
      </c>
      <c r="H17" s="9">
        <v>75.5</v>
      </c>
      <c r="I17" s="15" t="s">
        <v>5</v>
      </c>
      <c r="J17" s="10">
        <v>6.41</v>
      </c>
      <c r="K17" s="15" t="s">
        <v>25</v>
      </c>
      <c r="L17" s="11">
        <v>50.9</v>
      </c>
      <c r="M17" s="15" t="s">
        <v>47</v>
      </c>
      <c r="N17" s="12">
        <v>65.5</v>
      </c>
      <c r="O17" s="4"/>
      <c r="P17" s="3"/>
      <c r="R17" s="110">
        <v>16</v>
      </c>
      <c r="S17" s="7">
        <v>85.4</v>
      </c>
      <c r="T17" s="112">
        <v>16</v>
      </c>
      <c r="U17" s="9">
        <v>40.1</v>
      </c>
      <c r="V17" s="112">
        <v>16</v>
      </c>
      <c r="W17" s="11">
        <v>83.4</v>
      </c>
      <c r="Y17" s="102">
        <v>4</v>
      </c>
      <c r="Z17" s="96">
        <v>2</v>
      </c>
      <c r="AA17" s="96">
        <f t="shared" si="0"/>
        <v>50</v>
      </c>
      <c r="AB17" s="101"/>
      <c r="AC17" s="104">
        <v>4</v>
      </c>
      <c r="AD17" s="96">
        <v>5</v>
      </c>
      <c r="AE17" s="96">
        <f t="shared" si="1"/>
        <v>72.900000000000006</v>
      </c>
      <c r="AF17" s="101"/>
      <c r="AG17" s="106">
        <v>4</v>
      </c>
      <c r="AH17" s="96">
        <v>6</v>
      </c>
      <c r="AI17" s="96">
        <f t="shared" si="2"/>
        <v>50</v>
      </c>
    </row>
    <row r="18" spans="1:35" ht="15" customHeight="1" x14ac:dyDescent="0.35">
      <c r="A18" s="14" t="s">
        <v>16</v>
      </c>
      <c r="B18" s="6">
        <v>90</v>
      </c>
      <c r="C18" s="14" t="s">
        <v>36</v>
      </c>
      <c r="D18" s="7">
        <v>90</v>
      </c>
      <c r="E18" s="15" t="s">
        <v>16</v>
      </c>
      <c r="F18" s="9">
        <v>70.8</v>
      </c>
      <c r="G18" s="15" t="s">
        <v>36</v>
      </c>
      <c r="H18" s="9">
        <v>45.6</v>
      </c>
      <c r="I18" s="15" t="s">
        <v>6</v>
      </c>
      <c r="J18" s="11">
        <v>50.9</v>
      </c>
      <c r="K18" s="15" t="s">
        <v>26</v>
      </c>
      <c r="L18" s="11">
        <v>70.5</v>
      </c>
      <c r="M18" s="15" t="s">
        <v>48</v>
      </c>
      <c r="N18" s="13">
        <v>80</v>
      </c>
      <c r="O18" s="5"/>
      <c r="P18" s="3"/>
      <c r="R18" s="110">
        <v>17</v>
      </c>
      <c r="S18" s="6">
        <v>50</v>
      </c>
      <c r="T18" s="112">
        <v>17</v>
      </c>
      <c r="U18" s="9">
        <v>60.6</v>
      </c>
      <c r="V18" s="112">
        <v>17</v>
      </c>
      <c r="W18" s="11">
        <v>40.5</v>
      </c>
      <c r="Y18" s="102">
        <v>5</v>
      </c>
      <c r="Z18" s="96">
        <v>19</v>
      </c>
      <c r="AA18" s="96">
        <f t="shared" si="0"/>
        <v>70.2</v>
      </c>
      <c r="AB18" s="101"/>
      <c r="AC18" s="104">
        <v>5</v>
      </c>
      <c r="AD18" s="96">
        <v>7</v>
      </c>
      <c r="AE18" s="96">
        <f t="shared" si="1"/>
        <v>51</v>
      </c>
      <c r="AF18" s="101"/>
      <c r="AG18" s="106">
        <v>5</v>
      </c>
      <c r="AH18" s="96">
        <v>4</v>
      </c>
      <c r="AI18" s="96">
        <f t="shared" si="2"/>
        <v>6.41</v>
      </c>
    </row>
    <row r="19" spans="1:35" ht="14.5" x14ac:dyDescent="0.35">
      <c r="A19" s="14" t="s">
        <v>17</v>
      </c>
      <c r="B19" s="7">
        <v>85.4</v>
      </c>
      <c r="C19" s="14" t="s">
        <v>37</v>
      </c>
      <c r="D19" s="7">
        <v>40.5</v>
      </c>
      <c r="E19" s="15" t="s">
        <v>17</v>
      </c>
      <c r="F19" s="9">
        <v>40.1</v>
      </c>
      <c r="G19" s="15" t="s">
        <v>37</v>
      </c>
      <c r="H19" s="9">
        <v>41.2</v>
      </c>
      <c r="I19" s="15" t="s">
        <v>7</v>
      </c>
      <c r="J19" s="11">
        <v>50</v>
      </c>
      <c r="K19" s="15" t="s">
        <v>27</v>
      </c>
      <c r="L19" s="11">
        <v>64.7</v>
      </c>
      <c r="M19" s="15" t="s">
        <v>49</v>
      </c>
      <c r="N19" s="13">
        <v>70</v>
      </c>
      <c r="O19" s="5"/>
      <c r="P19" s="3"/>
      <c r="R19" s="110">
        <v>18</v>
      </c>
      <c r="S19" s="6">
        <v>75</v>
      </c>
      <c r="T19" s="112">
        <v>18</v>
      </c>
      <c r="U19" s="8">
        <v>85.7</v>
      </c>
      <c r="V19" s="112">
        <v>18</v>
      </c>
      <c r="W19" s="11">
        <v>15.6</v>
      </c>
      <c r="Y19" s="102">
        <v>6</v>
      </c>
      <c r="Z19" s="96">
        <v>14</v>
      </c>
      <c r="AA19" s="96">
        <f t="shared" si="0"/>
        <v>55</v>
      </c>
      <c r="AB19" s="101"/>
      <c r="AC19" s="104">
        <v>6</v>
      </c>
      <c r="AD19" s="96">
        <v>30</v>
      </c>
      <c r="AE19" s="96">
        <f t="shared" si="1"/>
        <v>80</v>
      </c>
      <c r="AF19" s="101"/>
      <c r="AG19" s="106">
        <v>6</v>
      </c>
      <c r="AH19" s="96">
        <v>8</v>
      </c>
      <c r="AI19" s="96">
        <f t="shared" si="2"/>
        <v>83.4</v>
      </c>
    </row>
    <row r="20" spans="1:35" ht="15" customHeight="1" x14ac:dyDescent="0.35">
      <c r="A20" s="14" t="s">
        <v>18</v>
      </c>
      <c r="B20" s="6">
        <v>50</v>
      </c>
      <c r="C20" s="14" t="s">
        <v>38</v>
      </c>
      <c r="D20" s="6">
        <v>50</v>
      </c>
      <c r="E20" s="15" t="s">
        <v>18</v>
      </c>
      <c r="F20" s="9">
        <v>60.6</v>
      </c>
      <c r="G20" s="15" t="s">
        <v>38</v>
      </c>
      <c r="H20" s="8">
        <v>50</v>
      </c>
      <c r="I20" s="15" t="s">
        <v>8</v>
      </c>
      <c r="J20" s="10">
        <v>80</v>
      </c>
      <c r="K20" s="15" t="s">
        <v>28</v>
      </c>
      <c r="L20" s="11">
        <v>80.5</v>
      </c>
      <c r="M20" s="15" t="s">
        <v>50</v>
      </c>
      <c r="N20" s="12">
        <v>80.099999999999994</v>
      </c>
      <c r="O20" s="5"/>
      <c r="P20" s="3"/>
      <c r="R20" s="110">
        <v>19</v>
      </c>
      <c r="S20" s="7">
        <v>70.2</v>
      </c>
      <c r="T20" s="112">
        <v>19</v>
      </c>
      <c r="U20" s="9">
        <v>70</v>
      </c>
      <c r="V20" s="112">
        <v>19</v>
      </c>
      <c r="W20" s="10">
        <v>65</v>
      </c>
      <c r="Y20" s="102">
        <v>7</v>
      </c>
      <c r="Z20" s="96">
        <v>34</v>
      </c>
      <c r="AA20" s="96">
        <f t="shared" si="0"/>
        <v>76.3</v>
      </c>
      <c r="AB20" s="101"/>
      <c r="AC20" s="104">
        <v>7</v>
      </c>
      <c r="AD20" s="96">
        <v>10</v>
      </c>
      <c r="AE20" s="96">
        <f t="shared" si="1"/>
        <v>40</v>
      </c>
      <c r="AF20" s="101"/>
      <c r="AG20" s="106">
        <v>7</v>
      </c>
      <c r="AH20" s="96">
        <v>17</v>
      </c>
      <c r="AI20" s="96">
        <f t="shared" si="2"/>
        <v>40.5</v>
      </c>
    </row>
    <row r="21" spans="1:35" ht="15" customHeight="1" x14ac:dyDescent="0.35">
      <c r="A21" s="14" t="s">
        <v>19</v>
      </c>
      <c r="B21" s="6">
        <v>75</v>
      </c>
      <c r="C21" s="14" t="s">
        <v>39</v>
      </c>
      <c r="D21" s="6">
        <v>40</v>
      </c>
      <c r="E21" s="15" t="s">
        <v>19</v>
      </c>
      <c r="F21" s="8">
        <v>85.7</v>
      </c>
      <c r="G21" s="15" t="s">
        <v>39</v>
      </c>
      <c r="H21" s="8">
        <v>60</v>
      </c>
      <c r="I21" s="15" t="s">
        <v>9</v>
      </c>
      <c r="J21" s="11">
        <v>83.4</v>
      </c>
      <c r="K21" s="15" t="s">
        <v>29</v>
      </c>
      <c r="L21" s="10">
        <v>1</v>
      </c>
      <c r="M21" s="15" t="s">
        <v>51</v>
      </c>
      <c r="N21" s="13">
        <v>20</v>
      </c>
      <c r="O21" s="5"/>
      <c r="P21" s="3"/>
      <c r="R21" s="110">
        <v>20</v>
      </c>
      <c r="S21" s="7">
        <v>50.4</v>
      </c>
      <c r="T21" s="112">
        <v>20</v>
      </c>
      <c r="U21" s="8">
        <v>100</v>
      </c>
      <c r="V21" s="112">
        <v>20</v>
      </c>
      <c r="W21" s="10">
        <v>60</v>
      </c>
      <c r="Y21" s="102">
        <v>8</v>
      </c>
      <c r="Z21" s="96">
        <v>33</v>
      </c>
      <c r="AA21" s="96">
        <f t="shared" si="0"/>
        <v>70.3</v>
      </c>
      <c r="AB21" s="101"/>
      <c r="AC21" s="104">
        <v>8</v>
      </c>
      <c r="AD21" s="96">
        <v>28</v>
      </c>
      <c r="AE21" s="96">
        <f t="shared" si="1"/>
        <v>79.900000000000006</v>
      </c>
      <c r="AF21" s="101"/>
      <c r="AG21" s="101"/>
      <c r="AH21" s="101"/>
      <c r="AI21" s="101"/>
    </row>
    <row r="22" spans="1:35" ht="15.75" customHeight="1" x14ac:dyDescent="0.35">
      <c r="A22" s="14" t="s">
        <v>20</v>
      </c>
      <c r="B22" s="7">
        <v>70.2</v>
      </c>
      <c r="C22" s="14" t="s">
        <v>40</v>
      </c>
      <c r="D22" s="6">
        <v>50</v>
      </c>
      <c r="E22" s="15" t="s">
        <v>20</v>
      </c>
      <c r="F22" s="9">
        <v>70</v>
      </c>
      <c r="G22" s="15" t="s">
        <v>40</v>
      </c>
      <c r="H22" s="8">
        <v>30</v>
      </c>
      <c r="I22" s="15" t="s">
        <v>10</v>
      </c>
      <c r="J22" s="10">
        <v>50</v>
      </c>
      <c r="K22" s="15" t="s">
        <v>30</v>
      </c>
      <c r="L22" s="10">
        <v>50</v>
      </c>
      <c r="M22" s="15" t="s">
        <v>52</v>
      </c>
      <c r="N22" s="10">
        <v>18</v>
      </c>
      <c r="O22" s="5"/>
      <c r="P22" s="3"/>
      <c r="R22" s="110">
        <v>21</v>
      </c>
      <c r="S22" s="7">
        <v>80.7</v>
      </c>
      <c r="T22" s="112">
        <v>21</v>
      </c>
      <c r="U22" s="8">
        <v>85</v>
      </c>
      <c r="V22" s="112">
        <v>21</v>
      </c>
      <c r="W22" s="10">
        <v>75</v>
      </c>
      <c r="Y22" s="102">
        <v>9</v>
      </c>
      <c r="Z22" s="96">
        <v>12</v>
      </c>
      <c r="AA22" s="96">
        <f t="shared" si="0"/>
        <v>70</v>
      </c>
      <c r="AB22" s="101"/>
      <c r="AC22" s="104">
        <v>9</v>
      </c>
      <c r="AD22" s="96">
        <v>42</v>
      </c>
      <c r="AE22" s="96">
        <f t="shared" si="1"/>
        <v>86</v>
      </c>
      <c r="AF22" s="101"/>
      <c r="AG22" s="101"/>
      <c r="AH22" s="101"/>
      <c r="AI22" s="101"/>
    </row>
    <row r="23" spans="1:35" ht="15.75" customHeight="1" x14ac:dyDescent="0.35">
      <c r="A23" s="1"/>
      <c r="D23" s="2"/>
      <c r="R23" s="110">
        <v>22</v>
      </c>
      <c r="S23" s="6">
        <v>60</v>
      </c>
      <c r="T23" s="112">
        <v>22</v>
      </c>
      <c r="U23" s="8">
        <v>55</v>
      </c>
      <c r="V23" s="112">
        <v>22</v>
      </c>
      <c r="W23" s="10">
        <v>70</v>
      </c>
      <c r="Y23" s="102">
        <v>10</v>
      </c>
      <c r="Z23" s="96">
        <v>24</v>
      </c>
      <c r="AA23" s="96">
        <f t="shared" si="0"/>
        <v>80.2</v>
      </c>
      <c r="AB23" s="101"/>
      <c r="AC23" s="104">
        <v>10</v>
      </c>
      <c r="AD23" s="96">
        <v>3</v>
      </c>
      <c r="AE23" s="96">
        <f t="shared" si="1"/>
        <v>80</v>
      </c>
      <c r="AF23" s="101"/>
      <c r="AG23" s="101"/>
      <c r="AH23" s="101"/>
      <c r="AI23" s="101"/>
    </row>
    <row r="24" spans="1:35" ht="15.75" customHeight="1" x14ac:dyDescent="0.35">
      <c r="A24" s="1"/>
      <c r="D24" s="2"/>
      <c r="R24" s="110">
        <v>23</v>
      </c>
      <c r="S24" s="7">
        <v>9.5</v>
      </c>
      <c r="T24" s="112">
        <v>23</v>
      </c>
      <c r="U24" s="8">
        <v>60</v>
      </c>
      <c r="V24" s="112">
        <v>23</v>
      </c>
      <c r="W24" s="10">
        <v>75.7</v>
      </c>
      <c r="Y24" s="101"/>
      <c r="Z24" s="101"/>
      <c r="AA24" s="101"/>
      <c r="AB24" s="101"/>
      <c r="AC24" s="104">
        <v>11</v>
      </c>
      <c r="AD24" s="96">
        <v>22</v>
      </c>
      <c r="AE24" s="96">
        <f t="shared" si="1"/>
        <v>55</v>
      </c>
      <c r="AF24" s="101"/>
      <c r="AG24" s="101"/>
      <c r="AH24" s="101"/>
      <c r="AI24" s="101"/>
    </row>
    <row r="25" spans="1:35" ht="15.75" customHeight="1" x14ac:dyDescent="0.35">
      <c r="A25" s="65" t="s">
        <v>73</v>
      </c>
      <c r="B25" s="65"/>
      <c r="C25" s="65"/>
      <c r="D25" s="65"/>
      <c r="E25" s="65"/>
      <c r="F25" s="91" t="s">
        <v>74</v>
      </c>
      <c r="G25" s="91"/>
      <c r="H25" s="91"/>
      <c r="I25" s="91"/>
      <c r="J25" s="91"/>
      <c r="K25" s="84" t="s">
        <v>75</v>
      </c>
      <c r="L25" s="84"/>
      <c r="M25" s="84"/>
      <c r="N25" s="84"/>
      <c r="O25" s="84"/>
      <c r="P25" s="84"/>
      <c r="R25" s="110">
        <v>24</v>
      </c>
      <c r="S25" s="7">
        <v>80.2</v>
      </c>
      <c r="T25" s="112">
        <v>24</v>
      </c>
      <c r="U25" s="8">
        <v>75</v>
      </c>
      <c r="V25" s="112">
        <v>24</v>
      </c>
      <c r="W25" s="11">
        <v>50.9</v>
      </c>
    </row>
    <row r="26" spans="1:35" ht="15.75" customHeight="1" x14ac:dyDescent="0.35">
      <c r="A26" s="65"/>
      <c r="B26" s="65"/>
      <c r="C26" s="65"/>
      <c r="D26" s="65"/>
      <c r="E26" s="65"/>
      <c r="F26" s="91"/>
      <c r="G26" s="91"/>
      <c r="H26" s="91"/>
      <c r="I26" s="91"/>
      <c r="J26" s="91"/>
      <c r="K26" s="84"/>
      <c r="L26" s="84"/>
      <c r="M26" s="84"/>
      <c r="N26" s="84"/>
      <c r="O26" s="84"/>
      <c r="P26" s="84"/>
      <c r="R26" s="110">
        <v>25</v>
      </c>
      <c r="S26" s="7">
        <v>85.5</v>
      </c>
      <c r="T26" s="111">
        <v>25</v>
      </c>
      <c r="U26" s="75">
        <v>79.8</v>
      </c>
      <c r="V26" s="112">
        <v>25</v>
      </c>
      <c r="W26" s="11">
        <v>70.5</v>
      </c>
    </row>
    <row r="27" spans="1:35" ht="15.75" customHeight="1" x14ac:dyDescent="0.35">
      <c r="A27" s="54">
        <v>40</v>
      </c>
      <c r="B27" s="54"/>
      <c r="C27" s="54"/>
      <c r="D27" s="54"/>
      <c r="E27" s="54"/>
      <c r="F27" s="54">
        <v>50</v>
      </c>
      <c r="G27" s="54"/>
      <c r="H27" s="54"/>
      <c r="I27" s="54"/>
      <c r="J27" s="54"/>
      <c r="K27" s="54">
        <v>61</v>
      </c>
      <c r="L27" s="54"/>
      <c r="M27" s="54"/>
      <c r="N27" s="54"/>
      <c r="O27" s="54"/>
      <c r="P27" s="54"/>
      <c r="R27" s="110">
        <v>26</v>
      </c>
      <c r="S27" s="7">
        <v>70.2</v>
      </c>
      <c r="T27" s="112">
        <v>26</v>
      </c>
      <c r="U27" s="9">
        <v>83.2</v>
      </c>
      <c r="V27" s="112">
        <v>26</v>
      </c>
      <c r="W27" s="11">
        <v>64.7</v>
      </c>
    </row>
    <row r="28" spans="1:35" ht="15.75" customHeight="1" x14ac:dyDescent="0.35">
      <c r="A28" s="54"/>
      <c r="B28" s="54"/>
      <c r="C28" s="54"/>
      <c r="D28" s="54"/>
      <c r="E28" s="54"/>
      <c r="F28" s="54"/>
      <c r="G28" s="54"/>
      <c r="H28" s="54"/>
      <c r="I28" s="54"/>
      <c r="J28" s="54"/>
      <c r="K28" s="54"/>
      <c r="L28" s="54"/>
      <c r="M28" s="54"/>
      <c r="N28" s="54"/>
      <c r="O28" s="54"/>
      <c r="P28" s="54"/>
      <c r="R28" s="110">
        <v>27</v>
      </c>
      <c r="S28" s="7">
        <v>81.3</v>
      </c>
      <c r="T28" s="112">
        <v>27</v>
      </c>
      <c r="U28" s="9">
        <v>79.900000000000006</v>
      </c>
      <c r="V28" s="112">
        <v>27</v>
      </c>
      <c r="W28" s="11">
        <v>80.5</v>
      </c>
    </row>
    <row r="29" spans="1:35" ht="15.75" customHeight="1" x14ac:dyDescent="0.35">
      <c r="A29" s="57" t="s">
        <v>0</v>
      </c>
      <c r="B29" s="57"/>
      <c r="C29" s="57"/>
      <c r="D29" s="58">
        <f>AVERAGE(B3:B22,D3:D22)</f>
        <v>63.407500000000013</v>
      </c>
      <c r="E29" s="58"/>
      <c r="F29" s="59" t="s">
        <v>0</v>
      </c>
      <c r="G29" s="59"/>
      <c r="H29" s="59"/>
      <c r="I29" s="58">
        <f>AVERAGE(F3:F22,H3:H22,J3:J11)</f>
        <v>61.851020408163272</v>
      </c>
      <c r="J29" s="58"/>
      <c r="K29" s="60" t="s">
        <v>0</v>
      </c>
      <c r="L29" s="60"/>
      <c r="M29" s="60"/>
      <c r="N29" s="58">
        <f>AVERAGE(J12:J22,L3:L22,N3:N22,P3:P13)</f>
        <v>62.759516129032264</v>
      </c>
      <c r="O29" s="58"/>
      <c r="P29" s="58"/>
      <c r="R29" s="110">
        <v>28</v>
      </c>
      <c r="S29" s="7">
        <v>70.8</v>
      </c>
      <c r="T29" s="112">
        <v>28</v>
      </c>
      <c r="U29" s="9">
        <v>79.900000000000006</v>
      </c>
      <c r="V29" s="112">
        <v>28</v>
      </c>
      <c r="W29" s="10">
        <v>1</v>
      </c>
    </row>
    <row r="30" spans="1:35" ht="15.75" customHeight="1" x14ac:dyDescent="0.35">
      <c r="A30" s="57"/>
      <c r="B30" s="57"/>
      <c r="C30" s="57"/>
      <c r="D30" s="58"/>
      <c r="E30" s="58"/>
      <c r="F30" s="59"/>
      <c r="G30" s="59"/>
      <c r="H30" s="59"/>
      <c r="I30" s="58"/>
      <c r="J30" s="58"/>
      <c r="K30" s="60"/>
      <c r="L30" s="60"/>
      <c r="M30" s="60"/>
      <c r="N30" s="58"/>
      <c r="O30" s="58"/>
      <c r="P30" s="58"/>
      <c r="R30" s="110">
        <v>29</v>
      </c>
      <c r="S30" s="7">
        <v>50</v>
      </c>
      <c r="T30" s="112">
        <v>29</v>
      </c>
      <c r="U30" s="8">
        <v>70</v>
      </c>
      <c r="V30" s="112">
        <v>29</v>
      </c>
      <c r="W30" s="10">
        <v>50</v>
      </c>
    </row>
    <row r="31" spans="1:35" ht="15.75" customHeight="1" x14ac:dyDescent="0.35">
      <c r="A31" s="57" t="s">
        <v>62</v>
      </c>
      <c r="B31" s="57"/>
      <c r="C31" s="57"/>
      <c r="D31" s="58">
        <f>_xlfn.STDEV.S(B3:B22,D3:D22)</f>
        <v>22.425253478829198</v>
      </c>
      <c r="E31" s="58"/>
      <c r="F31" s="59" t="s">
        <v>62</v>
      </c>
      <c r="G31" s="59"/>
      <c r="H31" s="59"/>
      <c r="I31" s="58">
        <f>_xlfn.STDEV.S(F3:F22,H3:H22,J3:J11)</f>
        <v>23.167327230831081</v>
      </c>
      <c r="J31" s="58"/>
      <c r="K31" s="60" t="s">
        <v>62</v>
      </c>
      <c r="L31" s="60"/>
      <c r="M31" s="60"/>
      <c r="N31" s="58">
        <f>_xlfn.STDEV.S(J12:J22,L3:L22,N3:N22,P3:P13)</f>
        <v>22.552019605494781</v>
      </c>
      <c r="O31" s="58"/>
      <c r="P31" s="58"/>
      <c r="R31" s="110">
        <v>30</v>
      </c>
      <c r="S31" s="6">
        <v>10</v>
      </c>
      <c r="T31" s="112">
        <v>30</v>
      </c>
      <c r="U31" s="8">
        <v>80</v>
      </c>
      <c r="V31" s="112">
        <v>30</v>
      </c>
      <c r="W31" s="11">
        <v>50.5</v>
      </c>
    </row>
    <row r="32" spans="1:35" ht="15.75" customHeight="1" x14ac:dyDescent="0.35">
      <c r="A32" s="57"/>
      <c r="B32" s="57"/>
      <c r="C32" s="57"/>
      <c r="D32" s="58"/>
      <c r="E32" s="58"/>
      <c r="F32" s="59"/>
      <c r="G32" s="59"/>
      <c r="H32" s="59"/>
      <c r="I32" s="58"/>
      <c r="J32" s="58"/>
      <c r="K32" s="60"/>
      <c r="L32" s="60"/>
      <c r="M32" s="60"/>
      <c r="N32" s="58"/>
      <c r="O32" s="58"/>
      <c r="P32" s="58"/>
      <c r="R32" s="110">
        <v>31</v>
      </c>
      <c r="S32" s="7">
        <v>80.400000000000006</v>
      </c>
      <c r="T32" s="112">
        <v>31</v>
      </c>
      <c r="U32" s="8">
        <v>10</v>
      </c>
      <c r="V32" s="111">
        <v>31</v>
      </c>
      <c r="W32" s="76">
        <v>80.5</v>
      </c>
    </row>
    <row r="33" spans="1:23" ht="15.75" customHeight="1" x14ac:dyDescent="0.35">
      <c r="A33" s="1"/>
      <c r="R33" s="110">
        <v>32</v>
      </c>
      <c r="S33" s="6">
        <v>50</v>
      </c>
      <c r="T33" s="112">
        <v>32</v>
      </c>
      <c r="U33" s="8">
        <v>70</v>
      </c>
      <c r="V33" s="112">
        <v>32</v>
      </c>
      <c r="W33" s="10">
        <v>75</v>
      </c>
    </row>
    <row r="34" spans="1:23" ht="15.75" customHeight="1" x14ac:dyDescent="0.35">
      <c r="A34" s="1"/>
      <c r="R34" s="110">
        <v>33</v>
      </c>
      <c r="S34" s="7">
        <v>70.3</v>
      </c>
      <c r="T34" s="112">
        <v>33</v>
      </c>
      <c r="U34" s="8">
        <v>60</v>
      </c>
      <c r="V34" s="112">
        <v>33</v>
      </c>
      <c r="W34" s="11">
        <v>78.5</v>
      </c>
    </row>
    <row r="35" spans="1:23" ht="15.75" customHeight="1" x14ac:dyDescent="0.35">
      <c r="A35" s="1"/>
      <c r="R35" s="110">
        <v>34</v>
      </c>
      <c r="S35" s="7">
        <v>76.3</v>
      </c>
      <c r="T35" s="112">
        <v>34</v>
      </c>
      <c r="U35" s="9">
        <v>75.5</v>
      </c>
      <c r="V35" s="112">
        <v>34</v>
      </c>
      <c r="W35" s="10">
        <v>80</v>
      </c>
    </row>
    <row r="36" spans="1:23" ht="15.75" customHeight="1" x14ac:dyDescent="0.35">
      <c r="A36" s="1"/>
      <c r="R36" s="110">
        <v>35</v>
      </c>
      <c r="S36" s="7">
        <v>90</v>
      </c>
      <c r="T36" s="112">
        <v>35</v>
      </c>
      <c r="U36" s="9">
        <v>45.6</v>
      </c>
      <c r="V36" s="112">
        <v>35</v>
      </c>
      <c r="W36" s="11">
        <v>81.5</v>
      </c>
    </row>
    <row r="37" spans="1:23" ht="15.75" customHeight="1" x14ac:dyDescent="0.35">
      <c r="R37" s="110">
        <v>36</v>
      </c>
      <c r="S37" s="7">
        <v>40.5</v>
      </c>
      <c r="T37" s="112">
        <v>36</v>
      </c>
      <c r="U37" s="9">
        <v>41.2</v>
      </c>
      <c r="V37" s="112">
        <v>36</v>
      </c>
      <c r="W37" s="10">
        <v>80</v>
      </c>
    </row>
    <row r="38" spans="1:23" ht="15.75" customHeight="1" x14ac:dyDescent="0.35">
      <c r="A38" s="1"/>
      <c r="R38" s="110">
        <v>37</v>
      </c>
      <c r="S38" s="6">
        <v>50</v>
      </c>
      <c r="T38" s="112">
        <v>37</v>
      </c>
      <c r="U38" s="8">
        <v>50</v>
      </c>
      <c r="V38" s="112">
        <v>37</v>
      </c>
      <c r="W38" s="11">
        <v>43.7</v>
      </c>
    </row>
    <row r="39" spans="1:23" ht="15.75" customHeight="1" x14ac:dyDescent="0.35">
      <c r="R39" s="110">
        <v>38</v>
      </c>
      <c r="S39" s="6">
        <v>40</v>
      </c>
      <c r="T39" s="112">
        <v>38</v>
      </c>
      <c r="U39" s="8">
        <v>60</v>
      </c>
      <c r="V39" s="112">
        <v>38</v>
      </c>
      <c r="W39" s="10">
        <v>50</v>
      </c>
    </row>
    <row r="40" spans="1:23" ht="15.75" customHeight="1" x14ac:dyDescent="0.35">
      <c r="A40" s="1"/>
      <c r="R40" s="110">
        <v>39</v>
      </c>
      <c r="S40" s="6">
        <v>50</v>
      </c>
      <c r="T40" s="112">
        <v>39</v>
      </c>
      <c r="U40" s="8">
        <v>30</v>
      </c>
      <c r="V40" s="112">
        <v>39</v>
      </c>
      <c r="W40" s="11">
        <v>83.5</v>
      </c>
    </row>
    <row r="41" spans="1:23" ht="15.75" customHeight="1" x14ac:dyDescent="0.35">
      <c r="A41" s="1"/>
      <c r="T41" s="112">
        <v>40</v>
      </c>
      <c r="U41" s="8">
        <v>60</v>
      </c>
      <c r="V41" s="112">
        <v>40</v>
      </c>
      <c r="W41" s="11">
        <v>92.5</v>
      </c>
    </row>
    <row r="42" spans="1:23" ht="15.75" customHeight="1" x14ac:dyDescent="0.35">
      <c r="A42" s="1"/>
      <c r="T42" s="112">
        <v>41</v>
      </c>
      <c r="U42" s="9">
        <v>30.5</v>
      </c>
      <c r="V42" s="112">
        <v>41</v>
      </c>
      <c r="W42" s="12">
        <v>80.8</v>
      </c>
    </row>
    <row r="43" spans="1:23" ht="15.75" customHeight="1" x14ac:dyDescent="0.35">
      <c r="A43" s="1"/>
      <c r="T43" s="112">
        <v>42</v>
      </c>
      <c r="U43" s="8">
        <v>86</v>
      </c>
      <c r="V43" s="112">
        <v>42</v>
      </c>
      <c r="W43" s="13">
        <v>80</v>
      </c>
    </row>
    <row r="44" spans="1:23" ht="15.75" customHeight="1" x14ac:dyDescent="0.35">
      <c r="T44" s="112">
        <v>43</v>
      </c>
      <c r="U44" s="9">
        <v>80.5</v>
      </c>
      <c r="V44" s="112">
        <v>43</v>
      </c>
      <c r="W44" s="13">
        <v>89</v>
      </c>
    </row>
    <row r="45" spans="1:23" ht="15.75" customHeight="1" x14ac:dyDescent="0.35">
      <c r="T45" s="112">
        <v>44</v>
      </c>
      <c r="U45" s="8">
        <v>15</v>
      </c>
      <c r="V45" s="112">
        <v>44</v>
      </c>
      <c r="W45" s="12">
        <v>65.5</v>
      </c>
    </row>
    <row r="46" spans="1:23" ht="15.75" customHeight="1" x14ac:dyDescent="0.35">
      <c r="T46" s="112">
        <v>45</v>
      </c>
      <c r="U46" s="8">
        <v>30</v>
      </c>
      <c r="V46" s="112">
        <v>45</v>
      </c>
      <c r="W46" s="13">
        <v>80</v>
      </c>
    </row>
    <row r="47" spans="1:23" ht="15.75" customHeight="1" x14ac:dyDescent="0.35">
      <c r="T47" s="112">
        <v>46</v>
      </c>
      <c r="U47" s="8">
        <v>60</v>
      </c>
      <c r="V47" s="112">
        <v>46</v>
      </c>
      <c r="W47" s="13">
        <v>70</v>
      </c>
    </row>
    <row r="48" spans="1:23" ht="15.75" customHeight="1" x14ac:dyDescent="0.35">
      <c r="T48" s="112">
        <v>47</v>
      </c>
      <c r="U48" s="8">
        <v>90</v>
      </c>
      <c r="V48" s="112">
        <v>47</v>
      </c>
      <c r="W48" s="12">
        <v>80.099999999999994</v>
      </c>
    </row>
    <row r="49" spans="1:23" ht="15.75" customHeight="1" x14ac:dyDescent="0.35">
      <c r="A49" s="1"/>
      <c r="T49" s="112">
        <v>48</v>
      </c>
      <c r="U49" s="8">
        <v>70</v>
      </c>
      <c r="V49" s="112">
        <v>48</v>
      </c>
      <c r="W49" s="13">
        <v>20</v>
      </c>
    </row>
    <row r="50" spans="1:23" ht="15.75" customHeight="1" x14ac:dyDescent="0.35">
      <c r="T50" s="112">
        <v>49</v>
      </c>
      <c r="U50" s="8">
        <v>90</v>
      </c>
      <c r="V50" s="112">
        <v>49</v>
      </c>
      <c r="W50" s="10">
        <v>18</v>
      </c>
    </row>
    <row r="51" spans="1:23" ht="15.75" customHeight="1" x14ac:dyDescent="0.35">
      <c r="V51" s="112">
        <v>50</v>
      </c>
      <c r="W51" s="10">
        <v>15</v>
      </c>
    </row>
    <row r="52" spans="1:23" ht="15.75" customHeight="1" x14ac:dyDescent="0.35">
      <c r="V52" s="112">
        <v>51</v>
      </c>
      <c r="W52" s="10">
        <v>60</v>
      </c>
    </row>
    <row r="53" spans="1:23" ht="15.75" customHeight="1" x14ac:dyDescent="0.35">
      <c r="A53" s="1"/>
      <c r="V53" s="112">
        <v>52</v>
      </c>
      <c r="W53" s="10">
        <v>65</v>
      </c>
    </row>
    <row r="54" spans="1:23" ht="15.75" customHeight="1" x14ac:dyDescent="0.35">
      <c r="V54" s="112">
        <v>53</v>
      </c>
      <c r="W54" s="10">
        <v>50</v>
      </c>
    </row>
    <row r="55" spans="1:23" ht="15.75" customHeight="1" x14ac:dyDescent="0.35">
      <c r="V55" s="112">
        <v>54</v>
      </c>
      <c r="W55" s="10">
        <v>50</v>
      </c>
    </row>
    <row r="56" spans="1:23" ht="15.75" customHeight="1" x14ac:dyDescent="0.35">
      <c r="V56" s="112">
        <v>55</v>
      </c>
      <c r="W56" s="11">
        <v>76.400000000000006</v>
      </c>
    </row>
    <row r="57" spans="1:23" ht="15.75" customHeight="1" x14ac:dyDescent="0.35">
      <c r="V57" s="112">
        <v>56</v>
      </c>
      <c r="W57" s="11">
        <v>50.8</v>
      </c>
    </row>
    <row r="58" spans="1:23" ht="15.75" customHeight="1" x14ac:dyDescent="0.35">
      <c r="A58" s="1"/>
      <c r="V58" s="112">
        <v>57</v>
      </c>
      <c r="W58" s="10">
        <v>70</v>
      </c>
    </row>
    <row r="59" spans="1:23" ht="15.75" customHeight="1" x14ac:dyDescent="0.35">
      <c r="V59" s="112">
        <v>58</v>
      </c>
      <c r="W59" s="11">
        <v>90</v>
      </c>
    </row>
    <row r="60" spans="1:23" ht="15.75" customHeight="1" x14ac:dyDescent="0.35">
      <c r="V60" s="112">
        <v>59</v>
      </c>
      <c r="W60" s="10">
        <v>50</v>
      </c>
    </row>
    <row r="61" spans="1:23" ht="15.75" customHeight="1" x14ac:dyDescent="0.35">
      <c r="V61" s="112">
        <v>60</v>
      </c>
      <c r="W61" s="10">
        <v>70</v>
      </c>
    </row>
    <row r="62" spans="1:23" ht="15.75" customHeight="1" x14ac:dyDescent="0.35"/>
    <row r="63" spans="1:23" ht="15.75" customHeight="1" x14ac:dyDescent="0.35"/>
    <row r="64" spans="1:23" ht="15.75" customHeight="1" x14ac:dyDescent="0.35">
      <c r="A64" s="1"/>
    </row>
    <row r="65" spans="1:1" ht="15.75" customHeight="1" x14ac:dyDescent="0.35">
      <c r="A65" s="1"/>
    </row>
    <row r="66" spans="1:1" ht="15.75" customHeight="1" x14ac:dyDescent="0.35">
      <c r="A66" s="1"/>
    </row>
    <row r="67" spans="1:1" ht="15.75" customHeight="1" x14ac:dyDescent="0.35"/>
    <row r="68" spans="1:1" ht="15.75" customHeight="1" x14ac:dyDescent="0.35">
      <c r="A68" s="1"/>
    </row>
    <row r="69" spans="1:1" ht="15.75" customHeight="1" x14ac:dyDescent="0.35"/>
    <row r="70" spans="1:1" ht="15.75" customHeight="1" x14ac:dyDescent="0.35"/>
    <row r="71" spans="1:1" ht="15.75" customHeight="1" x14ac:dyDescent="0.35"/>
    <row r="72" spans="1:1" ht="15.75" customHeight="1" x14ac:dyDescent="0.35"/>
    <row r="73" spans="1:1" ht="15.75" customHeight="1" x14ac:dyDescent="0.35"/>
    <row r="74" spans="1:1" ht="15.75" customHeight="1" x14ac:dyDescent="0.35">
      <c r="A74" s="1"/>
    </row>
    <row r="75" spans="1:1" ht="15.75" customHeight="1" x14ac:dyDescent="0.35">
      <c r="A75" s="1"/>
    </row>
    <row r="76" spans="1:1" ht="15.75" customHeight="1" x14ac:dyDescent="0.35">
      <c r="A76" s="1"/>
    </row>
    <row r="77" spans="1:1" ht="15.75" customHeight="1" x14ac:dyDescent="0.35">
      <c r="A77" s="1"/>
    </row>
    <row r="78" spans="1:1" ht="15.75" customHeight="1" x14ac:dyDescent="0.35"/>
    <row r="79" spans="1:1" ht="15.75" customHeight="1" x14ac:dyDescent="0.35"/>
    <row r="80" spans="1:1" ht="15.75" customHeight="1" x14ac:dyDescent="0.35"/>
    <row r="81" spans="1:1" ht="15.75" customHeight="1" x14ac:dyDescent="0.35"/>
    <row r="82" spans="1:1" ht="15.75" customHeight="1" x14ac:dyDescent="0.35"/>
    <row r="83" spans="1:1" ht="15.75" customHeight="1" x14ac:dyDescent="0.35">
      <c r="A83" s="1"/>
    </row>
    <row r="84" spans="1:1" ht="15.75" customHeight="1" x14ac:dyDescent="0.35">
      <c r="A84" s="1"/>
    </row>
    <row r="85" spans="1:1" ht="15.75" customHeight="1" x14ac:dyDescent="0.35">
      <c r="A85" s="1"/>
    </row>
    <row r="86" spans="1:1" ht="15.75" customHeight="1" x14ac:dyDescent="0.35"/>
    <row r="87" spans="1:1" ht="15.75" customHeight="1" x14ac:dyDescent="0.35"/>
    <row r="88" spans="1:1" ht="15.75" customHeight="1" x14ac:dyDescent="0.35"/>
    <row r="89" spans="1:1" ht="15.75" customHeight="1" x14ac:dyDescent="0.35"/>
    <row r="90" spans="1:1" ht="15.75" customHeight="1" x14ac:dyDescent="0.35">
      <c r="A90" s="1"/>
    </row>
    <row r="91" spans="1:1" ht="15.75" customHeight="1" x14ac:dyDescent="0.35"/>
    <row r="92" spans="1:1" ht="15.75" customHeight="1" x14ac:dyDescent="0.35">
      <c r="A92" s="1"/>
    </row>
    <row r="93" spans="1:1" ht="15.75" customHeight="1" x14ac:dyDescent="0.35"/>
    <row r="94" spans="1:1" ht="15.75" customHeight="1" x14ac:dyDescent="0.35"/>
    <row r="95" spans="1:1" ht="15.75" customHeight="1" x14ac:dyDescent="0.35"/>
    <row r="96" spans="1:1" ht="15.75" customHeight="1" x14ac:dyDescent="0.35"/>
    <row r="97" spans="1:1" ht="15.75" customHeight="1" x14ac:dyDescent="0.35"/>
    <row r="98" spans="1:1" ht="15.75" customHeight="1" x14ac:dyDescent="0.35"/>
    <row r="99" spans="1:1" ht="15.75" customHeight="1" x14ac:dyDescent="0.35">
      <c r="A99" s="1"/>
    </row>
    <row r="100" spans="1:1" ht="15.75" customHeight="1" x14ac:dyDescent="0.35"/>
    <row r="101" spans="1:1" ht="15.75" customHeight="1" x14ac:dyDescent="0.35">
      <c r="A101" s="1"/>
    </row>
    <row r="102" spans="1:1" ht="15.75" customHeight="1" x14ac:dyDescent="0.35"/>
    <row r="103" spans="1:1" ht="15.75" customHeight="1" x14ac:dyDescent="0.35"/>
    <row r="104" spans="1:1" ht="15.75" customHeight="1" x14ac:dyDescent="0.35">
      <c r="A104" s="1"/>
    </row>
    <row r="105" spans="1:1" ht="15.75" customHeight="1" x14ac:dyDescent="0.35">
      <c r="A105" s="1"/>
    </row>
    <row r="106" spans="1:1" ht="15.75" customHeight="1" x14ac:dyDescent="0.35"/>
    <row r="107" spans="1:1" ht="15.75" customHeight="1" x14ac:dyDescent="0.35">
      <c r="A107" s="1"/>
    </row>
    <row r="108" spans="1:1" ht="15.75" customHeight="1" x14ac:dyDescent="0.35"/>
    <row r="109" spans="1:1" ht="15.75" customHeight="1" x14ac:dyDescent="0.35">
      <c r="A109" s="1"/>
    </row>
    <row r="110" spans="1:1" ht="15.75" customHeight="1" x14ac:dyDescent="0.35"/>
    <row r="111" spans="1:1" ht="15.75" customHeight="1" x14ac:dyDescent="0.35"/>
    <row r="112" spans="1:1" ht="15.75" customHeight="1" x14ac:dyDescent="0.35"/>
    <row r="113" spans="1:1" ht="15.75" customHeight="1" x14ac:dyDescent="0.35"/>
    <row r="114" spans="1:1" ht="15.75" customHeight="1" x14ac:dyDescent="0.35">
      <c r="A114" s="1"/>
    </row>
    <row r="115" spans="1:1" ht="15.75" customHeight="1" x14ac:dyDescent="0.35">
      <c r="A115" s="1"/>
    </row>
    <row r="116" spans="1:1" ht="15.75" customHeight="1" x14ac:dyDescent="0.35">
      <c r="A116" s="1"/>
    </row>
    <row r="117" spans="1:1" ht="15.75" customHeight="1" x14ac:dyDescent="0.35">
      <c r="A117" s="1"/>
    </row>
    <row r="118" spans="1:1" ht="15.75" customHeight="1" x14ac:dyDescent="0.35"/>
    <row r="119" spans="1:1" ht="15.75" customHeight="1" x14ac:dyDescent="0.35"/>
    <row r="120" spans="1:1" ht="15.75" customHeight="1" x14ac:dyDescent="0.35"/>
    <row r="121" spans="1:1" ht="15.75" customHeight="1" x14ac:dyDescent="0.35"/>
    <row r="122" spans="1:1" ht="15.75" customHeight="1" x14ac:dyDescent="0.35"/>
    <row r="123" spans="1:1" ht="15.75" customHeight="1" x14ac:dyDescent="0.35">
      <c r="A123" s="1"/>
    </row>
    <row r="124" spans="1:1" ht="15.75" customHeight="1" x14ac:dyDescent="0.35">
      <c r="A124" s="1"/>
    </row>
    <row r="125" spans="1:1" ht="15.75" customHeight="1" x14ac:dyDescent="0.35">
      <c r="A125" s="1"/>
    </row>
    <row r="126" spans="1:1" ht="15.75" customHeight="1" x14ac:dyDescent="0.35">
      <c r="A126" s="1"/>
    </row>
    <row r="127" spans="1:1" ht="15.75" customHeight="1" x14ac:dyDescent="0.35"/>
    <row r="128" spans="1:1" ht="15.75" customHeight="1" x14ac:dyDescent="0.35"/>
    <row r="129" spans="1:1" ht="15.75" customHeight="1" x14ac:dyDescent="0.35">
      <c r="A129" s="1"/>
    </row>
    <row r="130" spans="1:1" ht="15.75" customHeight="1" x14ac:dyDescent="0.35">
      <c r="A130" s="1"/>
    </row>
    <row r="131" spans="1:1" ht="15.75" customHeight="1" x14ac:dyDescent="0.35"/>
    <row r="132" spans="1:1" ht="15.75" customHeight="1" x14ac:dyDescent="0.35">
      <c r="A132" s="1"/>
    </row>
    <row r="133" spans="1:1" ht="15.75" customHeight="1" x14ac:dyDescent="0.35"/>
    <row r="134" spans="1:1" ht="15.75" customHeight="1" x14ac:dyDescent="0.35">
      <c r="A134" s="1"/>
    </row>
    <row r="135" spans="1:1" ht="15.75" customHeight="1" x14ac:dyDescent="0.35"/>
    <row r="136" spans="1:1" ht="15.75" customHeight="1" x14ac:dyDescent="0.35">
      <c r="A136" s="1"/>
    </row>
    <row r="137" spans="1:1" ht="15.75" customHeight="1" x14ac:dyDescent="0.35"/>
    <row r="138" spans="1:1" ht="15.75" customHeight="1" x14ac:dyDescent="0.35">
      <c r="A138" s="1"/>
    </row>
    <row r="139" spans="1:1" ht="15.75" customHeight="1" x14ac:dyDescent="0.35">
      <c r="A139" s="1"/>
    </row>
    <row r="140" spans="1:1" ht="15.75" customHeight="1" x14ac:dyDescent="0.35">
      <c r="A140" s="1"/>
    </row>
    <row r="141" spans="1:1" ht="15.75" customHeight="1" x14ac:dyDescent="0.35"/>
    <row r="142" spans="1:1" ht="15.75" customHeight="1" x14ac:dyDescent="0.35"/>
    <row r="143" spans="1:1" ht="15.75" customHeight="1" x14ac:dyDescent="0.35">
      <c r="A143" s="1"/>
    </row>
    <row r="144" spans="1:1" ht="15.75" customHeight="1" x14ac:dyDescent="0.35"/>
    <row r="145" spans="1:1" ht="15.75" customHeight="1" x14ac:dyDescent="0.35"/>
    <row r="146" spans="1:1" ht="15.75" customHeight="1" x14ac:dyDescent="0.35">
      <c r="A146" s="1"/>
    </row>
    <row r="147" spans="1:1" ht="15.75" customHeight="1" x14ac:dyDescent="0.35"/>
    <row r="148" spans="1:1" ht="15.75" customHeight="1" x14ac:dyDescent="0.35"/>
    <row r="149" spans="1:1" ht="15.75" customHeight="1" x14ac:dyDescent="0.35"/>
    <row r="150" spans="1:1" ht="15.75" customHeight="1" x14ac:dyDescent="0.35"/>
    <row r="151" spans="1:1" ht="15.75" customHeight="1" x14ac:dyDescent="0.35"/>
    <row r="152" spans="1:1" ht="15.75" customHeight="1" x14ac:dyDescent="0.35"/>
    <row r="153" spans="1:1" ht="15.75" customHeight="1" x14ac:dyDescent="0.35"/>
    <row r="154" spans="1:1" ht="15.75" customHeight="1" x14ac:dyDescent="0.35">
      <c r="A154" s="1"/>
    </row>
    <row r="155" spans="1:1" ht="15.75" customHeight="1" x14ac:dyDescent="0.35">
      <c r="A155" s="1"/>
    </row>
    <row r="156" spans="1:1" ht="15.75" customHeight="1" x14ac:dyDescent="0.35"/>
    <row r="157" spans="1:1" ht="15.75" customHeight="1" x14ac:dyDescent="0.35">
      <c r="A157" s="1"/>
    </row>
    <row r="158" spans="1:1" ht="15.75" customHeight="1" x14ac:dyDescent="0.35"/>
    <row r="159" spans="1:1" ht="15.75" customHeight="1" x14ac:dyDescent="0.35"/>
    <row r="160" spans="1:1"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sheetData>
  <mergeCells count="25">
    <mergeCell ref="A27:E28"/>
    <mergeCell ref="Y2:AB2"/>
    <mergeCell ref="Z13:AA13"/>
    <mergeCell ref="AD13:AE13"/>
    <mergeCell ref="AH13:AI13"/>
    <mergeCell ref="K1:P2"/>
    <mergeCell ref="F27:J28"/>
    <mergeCell ref="K27:P28"/>
    <mergeCell ref="N29:P30"/>
    <mergeCell ref="A1:D2"/>
    <mergeCell ref="E1:J2"/>
    <mergeCell ref="A25:E26"/>
    <mergeCell ref="F25:J26"/>
    <mergeCell ref="K25:P26"/>
    <mergeCell ref="I29:J30"/>
    <mergeCell ref="I31:J32"/>
    <mergeCell ref="K29:M30"/>
    <mergeCell ref="K31:M32"/>
    <mergeCell ref="N31:P32"/>
    <mergeCell ref="A29:C30"/>
    <mergeCell ref="A31:C32"/>
    <mergeCell ref="D31:E32"/>
    <mergeCell ref="D29:E30"/>
    <mergeCell ref="F29:H30"/>
    <mergeCell ref="F31:H32"/>
  </mergeCells>
  <phoneticPr fontId="3" type="noConversion"/>
  <pageMargins left="0.25" right="0.25" top="0.75" bottom="0.75" header="0.3" footer="0.3"/>
  <pageSetup orientation="landscape" r:id="rId1"/>
  <ignoredErrors>
    <ignoredError sqref="A3:A22 C3:C22 E3:E5 G3:G22 I3:I11 K3:K22 M3:M22 O3:O13 I14:I22" numberStoredAsText="1"/>
    <ignoredError sqref="I29:J32 N29:P3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D0B09-7FAB-46C4-A0E6-FE8B5D42ECD6}">
  <dimension ref="A1:AF50"/>
  <sheetViews>
    <sheetView workbookViewId="0">
      <selection activeCell="J20" sqref="J20"/>
    </sheetView>
  </sheetViews>
  <sheetFormatPr baseColWidth="10" defaultRowHeight="14.5" x14ac:dyDescent="0.35"/>
  <sheetData>
    <row r="1" spans="1:32" x14ac:dyDescent="0.35">
      <c r="A1" s="101" t="s">
        <v>90</v>
      </c>
      <c r="B1" s="101"/>
      <c r="C1" s="101"/>
      <c r="D1" s="101"/>
      <c r="E1" s="101"/>
      <c r="F1" s="101"/>
      <c r="G1" s="101"/>
      <c r="H1" s="101"/>
      <c r="I1" s="101"/>
      <c r="J1" s="101"/>
      <c r="K1" s="101"/>
      <c r="L1" s="101" t="s">
        <v>91</v>
      </c>
      <c r="M1" s="101"/>
      <c r="N1" s="101"/>
      <c r="O1" s="101"/>
      <c r="P1" s="101"/>
      <c r="Q1" s="101"/>
      <c r="R1" s="101"/>
      <c r="S1" s="101"/>
      <c r="T1" s="101"/>
      <c r="U1" s="101"/>
      <c r="V1" s="101" t="s">
        <v>92</v>
      </c>
      <c r="W1" s="101"/>
      <c r="X1" s="101"/>
      <c r="Y1" s="101"/>
      <c r="Z1" s="101"/>
      <c r="AA1" s="101"/>
      <c r="AB1" s="101"/>
      <c r="AC1" s="101"/>
      <c r="AD1" s="101"/>
      <c r="AE1" s="101"/>
      <c r="AF1" s="101"/>
    </row>
    <row r="2" spans="1:32" x14ac:dyDescent="0.35">
      <c r="A2" s="101"/>
      <c r="B2" s="101"/>
      <c r="C2" s="101"/>
      <c r="D2" s="101"/>
      <c r="E2" s="101"/>
      <c r="F2" s="101"/>
      <c r="G2" s="101"/>
      <c r="H2" s="101"/>
      <c r="I2" s="101"/>
      <c r="J2" s="101"/>
      <c r="K2" s="101"/>
      <c r="L2" s="113"/>
      <c r="M2" s="101"/>
      <c r="N2" s="101"/>
      <c r="O2" s="101"/>
      <c r="P2" s="101"/>
      <c r="Q2" s="101"/>
      <c r="R2" s="101"/>
      <c r="S2" s="101"/>
      <c r="T2" s="101"/>
      <c r="U2" s="101"/>
      <c r="V2" s="101"/>
      <c r="W2" s="101"/>
      <c r="X2" s="101"/>
      <c r="Y2" s="101"/>
      <c r="Z2" s="101"/>
      <c r="AA2" s="101"/>
      <c r="AB2" s="101"/>
      <c r="AC2" s="101"/>
      <c r="AD2" s="101"/>
      <c r="AE2" s="101"/>
      <c r="AF2" s="101"/>
    </row>
    <row r="3" spans="1:32" x14ac:dyDescent="0.35">
      <c r="A3" s="101"/>
      <c r="B3" s="101"/>
      <c r="C3" s="101"/>
      <c r="D3" s="101"/>
      <c r="E3" s="101"/>
      <c r="F3" s="101"/>
      <c r="G3" s="101"/>
      <c r="H3" s="101"/>
      <c r="I3" s="101"/>
      <c r="J3" s="101"/>
      <c r="K3" s="101"/>
      <c r="L3" s="113"/>
      <c r="M3" s="101"/>
      <c r="N3" s="101"/>
      <c r="O3" s="101"/>
      <c r="P3" s="101"/>
      <c r="Q3" s="101"/>
      <c r="R3" s="101"/>
      <c r="S3" s="101"/>
      <c r="T3" s="101"/>
      <c r="U3" s="101"/>
      <c r="V3" s="101"/>
      <c r="W3" s="101"/>
      <c r="X3" s="101"/>
      <c r="Y3" s="101"/>
      <c r="Z3" s="101"/>
      <c r="AA3" s="101"/>
      <c r="AB3" s="101"/>
      <c r="AC3" s="101"/>
      <c r="AD3" s="101"/>
      <c r="AE3" s="101"/>
      <c r="AF3" s="101"/>
    </row>
    <row r="4" spans="1:32" x14ac:dyDescent="0.35">
      <c r="A4" s="101"/>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row>
    <row r="5" spans="1:32" x14ac:dyDescent="0.35">
      <c r="A5" s="101"/>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row>
    <row r="6" spans="1:32" x14ac:dyDescent="0.35">
      <c r="A6" s="101"/>
      <c r="B6" s="101" t="s">
        <v>93</v>
      </c>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row>
    <row r="7" spans="1:32" x14ac:dyDescent="0.35">
      <c r="A7" s="101"/>
      <c r="B7" s="101" t="s">
        <v>94</v>
      </c>
      <c r="C7" s="101">
        <v>69.599999999999994</v>
      </c>
      <c r="D7" s="101"/>
      <c r="E7" s="101"/>
      <c r="F7" s="101"/>
      <c r="G7" s="101"/>
      <c r="H7" s="101"/>
      <c r="I7" s="101"/>
      <c r="J7" s="101"/>
      <c r="K7" s="101"/>
      <c r="L7" s="113" t="s">
        <v>95</v>
      </c>
      <c r="M7" s="101"/>
      <c r="N7" s="101"/>
      <c r="O7" s="101"/>
      <c r="P7" s="101"/>
      <c r="Q7" s="101"/>
      <c r="R7" s="101"/>
      <c r="S7" s="101"/>
      <c r="T7" s="101"/>
      <c r="U7" s="101"/>
      <c r="V7" s="101" t="s">
        <v>95</v>
      </c>
      <c r="W7" s="101"/>
      <c r="X7" s="101"/>
      <c r="Y7" s="101"/>
      <c r="Z7" s="101"/>
      <c r="AA7" s="101"/>
      <c r="AB7" s="101"/>
      <c r="AC7" s="101"/>
      <c r="AD7" s="101"/>
      <c r="AE7" s="101"/>
      <c r="AF7" s="101"/>
    </row>
    <row r="8" spans="1:32" x14ac:dyDescent="0.35">
      <c r="A8" s="101"/>
      <c r="B8" s="101" t="s">
        <v>96</v>
      </c>
      <c r="C8" s="101">
        <v>21.18</v>
      </c>
      <c r="D8" s="101"/>
      <c r="E8" s="101"/>
      <c r="F8" s="101"/>
      <c r="G8" s="101"/>
      <c r="H8" s="101"/>
      <c r="I8" s="101"/>
      <c r="J8" s="101"/>
      <c r="K8" s="101"/>
      <c r="L8" s="101" t="s">
        <v>97</v>
      </c>
      <c r="M8" s="101"/>
      <c r="N8" s="101"/>
      <c r="O8" s="101"/>
      <c r="P8" s="101"/>
      <c r="Q8" s="101"/>
      <c r="R8" s="101"/>
      <c r="S8" s="101"/>
      <c r="T8" s="101"/>
      <c r="U8" s="101"/>
      <c r="V8" s="101" t="s">
        <v>98</v>
      </c>
      <c r="W8" s="101"/>
      <c r="X8" s="101"/>
      <c r="Y8" s="101"/>
      <c r="Z8" s="101"/>
      <c r="AA8" s="101"/>
      <c r="AB8" s="101"/>
      <c r="AC8" s="101"/>
      <c r="AD8" s="101"/>
      <c r="AE8" s="101"/>
      <c r="AF8" s="101"/>
    </row>
    <row r="9" spans="1:32" x14ac:dyDescent="0.35">
      <c r="A9" s="101"/>
      <c r="B9" s="101" t="s">
        <v>99</v>
      </c>
      <c r="C9" s="101">
        <v>42</v>
      </c>
      <c r="D9" s="101"/>
      <c r="E9" s="101"/>
      <c r="F9" s="101"/>
      <c r="G9" s="101"/>
      <c r="H9" s="101"/>
      <c r="I9" s="101"/>
      <c r="J9" s="101"/>
      <c r="K9" s="101"/>
      <c r="L9" s="101" t="s">
        <v>100</v>
      </c>
      <c r="M9" s="101"/>
      <c r="N9" s="101"/>
      <c r="O9" s="101"/>
      <c r="P9" s="101"/>
      <c r="Q9" s="101"/>
      <c r="R9" s="101"/>
      <c r="S9" s="101"/>
      <c r="T9" s="101"/>
      <c r="U9" s="101"/>
      <c r="V9" s="101" t="s">
        <v>101</v>
      </c>
      <c r="W9" s="101"/>
      <c r="X9" s="101"/>
      <c r="Y9" s="101"/>
      <c r="Z9" s="101"/>
      <c r="AA9" s="101"/>
      <c r="AB9" s="101"/>
      <c r="AC9" s="101"/>
      <c r="AD9" s="101"/>
      <c r="AE9" s="101"/>
      <c r="AF9" s="101"/>
    </row>
    <row r="10" spans="1:32" x14ac:dyDescent="0.35">
      <c r="A10" s="101"/>
      <c r="B10" s="101" t="s">
        <v>102</v>
      </c>
      <c r="C10" s="101">
        <v>66.86</v>
      </c>
      <c r="D10" s="101"/>
      <c r="E10" s="101"/>
      <c r="F10" s="101"/>
      <c r="G10" s="101"/>
      <c r="H10" s="101"/>
      <c r="I10" s="101"/>
      <c r="J10" s="101"/>
      <c r="K10" s="101"/>
      <c r="L10" s="101" t="s">
        <v>103</v>
      </c>
      <c r="M10" s="101"/>
      <c r="N10" s="101"/>
      <c r="O10" s="101"/>
      <c r="P10" s="101"/>
      <c r="Q10" s="101"/>
      <c r="R10" s="101"/>
      <c r="S10" s="101"/>
      <c r="T10" s="101"/>
      <c r="U10" s="101"/>
      <c r="V10" s="101" t="s">
        <v>104</v>
      </c>
      <c r="W10" s="101"/>
      <c r="X10" s="101"/>
      <c r="Y10" s="101"/>
      <c r="Z10" s="101"/>
      <c r="AA10" s="101"/>
      <c r="AB10" s="101"/>
      <c r="AC10" s="101"/>
      <c r="AD10" s="101"/>
      <c r="AE10" s="101"/>
      <c r="AF10" s="101"/>
    </row>
    <row r="11" spans="1:32" x14ac:dyDescent="0.35">
      <c r="A11" s="101"/>
      <c r="B11" s="101" t="s">
        <v>105</v>
      </c>
      <c r="C11" s="101">
        <v>0.05</v>
      </c>
      <c r="D11" s="101"/>
      <c r="E11" s="101"/>
      <c r="F11" s="101"/>
      <c r="G11" s="101"/>
      <c r="H11" s="101"/>
      <c r="I11" s="101"/>
      <c r="J11" s="101"/>
      <c r="K11" s="101"/>
      <c r="L11" s="101" t="s">
        <v>106</v>
      </c>
      <c r="M11" s="101"/>
      <c r="N11" s="101"/>
      <c r="O11" s="101"/>
      <c r="P11" s="101"/>
      <c r="Q11" s="101"/>
      <c r="R11" s="101"/>
      <c r="S11" s="101"/>
      <c r="T11" s="101"/>
      <c r="U11" s="101"/>
      <c r="V11" s="101" t="s">
        <v>107</v>
      </c>
      <c r="W11" s="101"/>
      <c r="X11" s="101"/>
      <c r="Y11" s="101"/>
      <c r="Z11" s="101"/>
      <c r="AA11" s="101"/>
      <c r="AB11" s="101"/>
      <c r="AC11" s="101"/>
      <c r="AD11" s="101"/>
      <c r="AE11" s="101"/>
      <c r="AF11" s="101"/>
    </row>
    <row r="12" spans="1:32" x14ac:dyDescent="0.35">
      <c r="A12" s="101"/>
      <c r="B12" s="101"/>
      <c r="C12" s="101"/>
      <c r="D12" s="101"/>
      <c r="E12" s="101"/>
      <c r="F12" s="101"/>
      <c r="G12" s="101"/>
      <c r="H12" s="101"/>
      <c r="I12" s="101"/>
      <c r="J12" s="101"/>
      <c r="K12" s="101"/>
      <c r="L12" s="101" t="s">
        <v>107</v>
      </c>
      <c r="M12" s="101"/>
      <c r="N12" s="101"/>
      <c r="O12" s="101"/>
      <c r="P12" s="101"/>
      <c r="Q12" s="101"/>
      <c r="R12" s="101"/>
      <c r="S12" s="101"/>
      <c r="T12" s="101"/>
      <c r="U12" s="101"/>
      <c r="V12" s="101"/>
      <c r="W12" s="101"/>
      <c r="X12" s="101"/>
      <c r="Y12" s="101"/>
      <c r="Z12" s="101"/>
      <c r="AA12" s="101"/>
      <c r="AB12" s="101"/>
      <c r="AC12" s="101"/>
      <c r="AD12" s="101"/>
      <c r="AE12" s="101"/>
      <c r="AF12" s="101"/>
    </row>
    <row r="13" spans="1:32" x14ac:dyDescent="0.35">
      <c r="A13" s="101"/>
      <c r="B13" s="114" t="s">
        <v>108</v>
      </c>
      <c r="C13" s="101"/>
      <c r="D13" s="101"/>
      <c r="E13" s="101"/>
      <c r="F13" s="101"/>
      <c r="G13" s="101"/>
      <c r="H13" s="101"/>
      <c r="I13" s="101"/>
      <c r="J13" s="101"/>
      <c r="K13" s="101"/>
      <c r="L13" s="101" t="s">
        <v>109</v>
      </c>
      <c r="M13" s="101"/>
      <c r="N13" s="101"/>
      <c r="O13" s="101"/>
      <c r="P13" s="101"/>
      <c r="Q13" s="101"/>
      <c r="R13" s="101"/>
      <c r="S13" s="101"/>
      <c r="T13" s="101"/>
      <c r="U13" s="101"/>
      <c r="V13" s="101" t="s">
        <v>110</v>
      </c>
      <c r="W13" s="101"/>
      <c r="X13" s="101"/>
      <c r="Y13" s="101"/>
      <c r="Z13" s="101"/>
      <c r="AA13" s="101"/>
      <c r="AB13" s="101"/>
      <c r="AC13" s="101"/>
      <c r="AD13" s="101"/>
      <c r="AE13" s="101"/>
      <c r="AF13" s="101"/>
    </row>
    <row r="14" spans="1:32" x14ac:dyDescent="0.35">
      <c r="A14" s="101"/>
      <c r="B14" s="115"/>
      <c r="C14" s="101"/>
      <c r="D14" s="101"/>
      <c r="E14" s="101"/>
      <c r="F14" s="101"/>
      <c r="G14" s="101"/>
      <c r="H14" s="101"/>
      <c r="I14" s="101"/>
      <c r="J14" s="101"/>
      <c r="K14" s="101"/>
      <c r="L14" s="101" t="s">
        <v>111</v>
      </c>
      <c r="M14" s="101"/>
      <c r="N14" s="101"/>
      <c r="O14" s="101"/>
      <c r="P14" s="101"/>
      <c r="Q14" s="101"/>
      <c r="R14" s="101"/>
      <c r="S14" s="101"/>
      <c r="T14" s="101"/>
      <c r="U14" s="101"/>
      <c r="V14" s="101" t="s">
        <v>112</v>
      </c>
      <c r="W14" s="101"/>
      <c r="X14" s="101"/>
      <c r="Y14" s="101"/>
      <c r="Z14" s="101"/>
      <c r="AA14" s="101"/>
      <c r="AB14" s="101"/>
      <c r="AC14" s="101"/>
      <c r="AD14" s="101"/>
      <c r="AE14" s="101"/>
      <c r="AF14" s="101"/>
    </row>
    <row r="15" spans="1:32" x14ac:dyDescent="0.35">
      <c r="A15" s="101" t="s">
        <v>112</v>
      </c>
      <c r="B15" s="115" t="s">
        <v>113</v>
      </c>
      <c r="C15" s="101" t="s">
        <v>114</v>
      </c>
      <c r="D15" s="101"/>
      <c r="E15" s="101"/>
      <c r="F15" s="101"/>
      <c r="G15" s="101"/>
      <c r="H15" s="101"/>
      <c r="I15" s="101"/>
      <c r="J15" s="101"/>
      <c r="K15" s="101"/>
      <c r="L15" s="101" t="s">
        <v>112</v>
      </c>
      <c r="M15" s="101"/>
      <c r="N15" s="101"/>
      <c r="O15" s="101"/>
      <c r="P15" s="101"/>
      <c r="Q15" s="101"/>
      <c r="R15" s="101"/>
      <c r="S15" s="101"/>
      <c r="T15" s="101"/>
      <c r="U15" s="101"/>
      <c r="V15" s="101" t="s">
        <v>115</v>
      </c>
      <c r="W15" s="101"/>
      <c r="X15" s="101"/>
      <c r="Y15" s="101"/>
      <c r="Z15" s="101"/>
      <c r="AA15" s="101"/>
      <c r="AB15" s="101"/>
      <c r="AC15" s="101"/>
      <c r="AD15" s="101"/>
      <c r="AE15" s="101"/>
      <c r="AF15" s="101"/>
    </row>
    <row r="16" spans="1:32" x14ac:dyDescent="0.35">
      <c r="A16" s="101"/>
      <c r="B16" s="115" t="s">
        <v>116</v>
      </c>
      <c r="C16" s="101" t="s">
        <v>114</v>
      </c>
      <c r="D16" s="101"/>
      <c r="E16" s="101"/>
      <c r="F16" s="101"/>
      <c r="G16" s="101"/>
      <c r="H16" s="101"/>
      <c r="I16" s="101"/>
      <c r="J16" s="101"/>
      <c r="K16" s="101"/>
      <c r="L16" s="101" t="s">
        <v>117</v>
      </c>
      <c r="M16" s="101"/>
      <c r="N16" s="101"/>
      <c r="O16" s="101"/>
      <c r="P16" s="101"/>
      <c r="Q16" s="101"/>
      <c r="R16" s="101"/>
      <c r="S16" s="101"/>
      <c r="T16" s="101"/>
      <c r="U16" s="101"/>
      <c r="V16" s="101" t="s">
        <v>118</v>
      </c>
      <c r="W16" s="101"/>
      <c r="X16" s="101"/>
      <c r="Y16" s="101"/>
      <c r="Z16" s="101"/>
      <c r="AA16" s="101"/>
      <c r="AB16" s="101"/>
      <c r="AC16" s="101"/>
      <c r="AD16" s="101"/>
      <c r="AE16" s="101"/>
      <c r="AF16" s="101"/>
    </row>
    <row r="17" spans="1:32" x14ac:dyDescent="0.35">
      <c r="A17" s="101"/>
      <c r="B17" s="115" t="s">
        <v>119</v>
      </c>
      <c r="C17" s="101" t="s">
        <v>120</v>
      </c>
      <c r="D17" s="101" t="s">
        <v>121</v>
      </c>
      <c r="E17" s="101" t="s">
        <v>122</v>
      </c>
      <c r="F17" s="101"/>
      <c r="G17" s="101"/>
      <c r="H17" s="101"/>
      <c r="I17" s="101"/>
      <c r="J17" s="101"/>
      <c r="K17" s="101"/>
      <c r="L17" s="101" t="s">
        <v>123</v>
      </c>
      <c r="M17" s="101"/>
      <c r="N17" s="101"/>
      <c r="O17" s="101"/>
      <c r="P17" s="101"/>
      <c r="Q17" s="101"/>
      <c r="R17" s="101"/>
      <c r="S17" s="101"/>
      <c r="T17" s="101"/>
      <c r="U17" s="101"/>
      <c r="V17" s="101" t="s">
        <v>124</v>
      </c>
      <c r="W17" s="101"/>
      <c r="X17" s="101"/>
      <c r="Y17" s="101"/>
      <c r="Z17" s="101"/>
      <c r="AA17" s="101"/>
      <c r="AB17" s="101"/>
      <c r="AC17" s="101"/>
      <c r="AD17" s="101"/>
      <c r="AE17" s="101"/>
      <c r="AF17" s="101"/>
    </row>
    <row r="18" spans="1:32" x14ac:dyDescent="0.35">
      <c r="A18" s="101"/>
      <c r="B18" s="115"/>
      <c r="C18" s="101"/>
      <c r="D18" s="101"/>
      <c r="E18" s="101"/>
      <c r="F18" s="101"/>
      <c r="G18" s="101"/>
      <c r="H18" s="101"/>
      <c r="I18" s="101"/>
      <c r="J18" s="101"/>
      <c r="K18" s="101"/>
      <c r="L18" s="101" t="s">
        <v>124</v>
      </c>
      <c r="M18" s="101"/>
      <c r="N18" s="101"/>
      <c r="O18" s="101"/>
      <c r="P18" s="101"/>
      <c r="Q18" s="101"/>
      <c r="R18" s="101"/>
      <c r="S18" s="101"/>
      <c r="T18" s="101"/>
      <c r="U18" s="101"/>
      <c r="V18" s="101" t="s">
        <v>125</v>
      </c>
      <c r="W18" s="101"/>
      <c r="X18" s="101"/>
      <c r="Y18" s="101"/>
      <c r="Z18" s="101"/>
      <c r="AA18" s="101"/>
      <c r="AB18" s="101"/>
      <c r="AC18" s="101"/>
      <c r="AD18" s="101"/>
      <c r="AE18" s="101"/>
      <c r="AF18" s="101"/>
    </row>
    <row r="19" spans="1:32" x14ac:dyDescent="0.35">
      <c r="A19" s="101"/>
      <c r="B19" s="115" t="s">
        <v>126</v>
      </c>
      <c r="C19" s="101"/>
      <c r="D19" s="101"/>
      <c r="E19" s="116">
        <f>(C10-C7)/((C8)/SQRT(C9))</f>
        <v>-0.83839610545974996</v>
      </c>
      <c r="F19" s="101"/>
      <c r="G19" s="101"/>
      <c r="H19" s="101"/>
      <c r="I19" s="101"/>
      <c r="J19" s="101"/>
      <c r="K19" s="101"/>
      <c r="L19" s="101" t="s">
        <v>127</v>
      </c>
      <c r="M19" s="101"/>
      <c r="N19" s="101"/>
      <c r="O19" s="101"/>
      <c r="P19" s="101"/>
      <c r="Q19" s="101"/>
      <c r="R19" s="101"/>
      <c r="S19" s="101"/>
      <c r="T19" s="101"/>
      <c r="U19" s="101"/>
      <c r="V19" s="101" t="s">
        <v>128</v>
      </c>
      <c r="W19" s="101"/>
      <c r="X19" s="101"/>
      <c r="Y19" s="101"/>
      <c r="Z19" s="101"/>
      <c r="AA19" s="101"/>
      <c r="AB19" s="101"/>
      <c r="AC19" s="101"/>
      <c r="AD19" s="101"/>
      <c r="AE19" s="101"/>
      <c r="AF19" s="101"/>
    </row>
    <row r="20" spans="1:32" x14ac:dyDescent="0.35">
      <c r="A20" s="101"/>
      <c r="B20" s="115"/>
      <c r="C20" s="101"/>
      <c r="D20" s="101"/>
      <c r="E20" s="101"/>
      <c r="F20" s="101"/>
      <c r="G20" s="101"/>
      <c r="H20" s="101"/>
      <c r="I20" s="101"/>
      <c r="J20" s="101"/>
      <c r="K20" s="101"/>
      <c r="L20" s="101" t="s">
        <v>128</v>
      </c>
      <c r="M20" s="101"/>
      <c r="N20" s="101"/>
      <c r="O20" s="101"/>
      <c r="P20" s="101"/>
      <c r="Q20" s="101"/>
      <c r="R20" s="101"/>
      <c r="S20" s="101"/>
      <c r="T20" s="101"/>
      <c r="U20" s="101"/>
      <c r="V20" s="101"/>
      <c r="W20" s="101">
        <v>2.5000000000000001E-2</v>
      </c>
      <c r="X20" s="101"/>
      <c r="Y20" s="101"/>
      <c r="Z20" s="101"/>
      <c r="AA20" s="101">
        <v>-2.2400000000000002</v>
      </c>
      <c r="AB20" s="101"/>
      <c r="AC20" s="101"/>
      <c r="AD20" s="101"/>
      <c r="AE20" s="101"/>
      <c r="AF20" s="101"/>
    </row>
    <row r="21" spans="1:32" x14ac:dyDescent="0.35">
      <c r="A21" s="101"/>
      <c r="B21" s="115" t="s">
        <v>129</v>
      </c>
      <c r="C21" s="101"/>
      <c r="D21" s="101" t="s">
        <v>122</v>
      </c>
      <c r="E21" s="101"/>
      <c r="F21" s="101"/>
      <c r="G21" s="101"/>
      <c r="H21" s="101"/>
      <c r="I21" s="101"/>
      <c r="J21" s="101"/>
      <c r="K21" s="101"/>
      <c r="L21" s="101"/>
      <c r="M21" s="101"/>
      <c r="N21" s="101">
        <v>-0.81</v>
      </c>
      <c r="O21" s="101"/>
      <c r="P21" s="101"/>
      <c r="Q21" s="101"/>
      <c r="R21" s="101"/>
      <c r="S21" s="101"/>
      <c r="T21" s="101"/>
      <c r="U21" s="101"/>
      <c r="V21" s="101"/>
      <c r="W21" s="101"/>
      <c r="X21" s="101"/>
      <c r="Y21" s="101"/>
      <c r="Z21" s="101"/>
      <c r="AA21" s="101"/>
      <c r="AB21" s="101"/>
      <c r="AC21" s="101"/>
      <c r="AD21" s="101"/>
      <c r="AE21" s="101"/>
      <c r="AF21" s="101"/>
    </row>
    <row r="22" spans="1:32" x14ac:dyDescent="0.35">
      <c r="A22" s="101"/>
      <c r="B22" s="115"/>
      <c r="C22" s="101"/>
      <c r="D22" s="101"/>
      <c r="E22" s="101"/>
      <c r="F22" s="101"/>
      <c r="G22" s="101"/>
      <c r="H22" s="101"/>
      <c r="I22" s="101"/>
      <c r="J22" s="101"/>
      <c r="K22" s="101"/>
      <c r="L22" s="101"/>
      <c r="M22" s="101"/>
      <c r="N22" s="101"/>
      <c r="O22" s="101"/>
      <c r="P22" s="101"/>
      <c r="Q22" s="101"/>
      <c r="R22" s="101"/>
      <c r="S22" s="101"/>
      <c r="T22" s="101"/>
      <c r="U22" s="101"/>
      <c r="V22" s="101" t="s">
        <v>130</v>
      </c>
      <c r="W22" s="101"/>
      <c r="X22" s="101"/>
      <c r="Y22" s="101"/>
      <c r="Z22" s="101"/>
      <c r="AA22" s="101"/>
      <c r="AB22" s="101"/>
      <c r="AC22" s="101"/>
      <c r="AD22" s="101"/>
      <c r="AE22" s="101"/>
      <c r="AF22" s="101"/>
    </row>
    <row r="23" spans="1:32" x14ac:dyDescent="0.35">
      <c r="A23" s="101"/>
      <c r="B23" s="115" t="s">
        <v>131</v>
      </c>
      <c r="C23" s="101"/>
      <c r="D23" s="101"/>
      <c r="E23" s="101"/>
      <c r="F23" s="101"/>
      <c r="G23" s="101"/>
      <c r="H23" s="101"/>
      <c r="I23" s="101"/>
      <c r="J23" s="101"/>
      <c r="K23" s="101"/>
      <c r="L23" s="101" t="s">
        <v>132</v>
      </c>
      <c r="M23" s="101"/>
      <c r="N23" s="101"/>
      <c r="O23" s="101"/>
      <c r="P23" s="101"/>
      <c r="Q23" s="101"/>
      <c r="R23" s="101"/>
      <c r="S23" s="101"/>
      <c r="T23" s="101"/>
      <c r="U23" s="101"/>
      <c r="V23" s="101" t="s">
        <v>133</v>
      </c>
      <c r="W23" s="101"/>
      <c r="X23" s="101"/>
      <c r="Y23" s="101"/>
      <c r="Z23" s="101"/>
      <c r="AA23" s="101"/>
      <c r="AB23" s="101"/>
      <c r="AC23" s="101"/>
      <c r="AD23" s="101"/>
      <c r="AE23" s="101"/>
      <c r="AF23" s="101"/>
    </row>
    <row r="24" spans="1:32" x14ac:dyDescent="0.35">
      <c r="A24" s="101"/>
      <c r="B24" s="101"/>
      <c r="C24" s="101"/>
      <c r="D24" s="101"/>
      <c r="E24" s="101"/>
      <c r="F24" s="101"/>
      <c r="G24" s="101"/>
      <c r="H24" s="101"/>
      <c r="I24" s="101"/>
      <c r="J24" s="101"/>
      <c r="K24" s="101"/>
      <c r="L24" s="101" t="s">
        <v>134</v>
      </c>
      <c r="M24" s="101"/>
      <c r="N24" s="101"/>
      <c r="O24" s="101"/>
      <c r="P24" s="101"/>
      <c r="Q24" s="101"/>
      <c r="R24" s="101"/>
      <c r="S24" s="101"/>
      <c r="T24" s="101"/>
      <c r="U24" s="101"/>
      <c r="V24" s="101" t="s">
        <v>135</v>
      </c>
      <c r="W24" s="101"/>
      <c r="X24" s="101"/>
      <c r="Y24" s="101"/>
      <c r="Z24" s="101"/>
      <c r="AA24" s="101"/>
      <c r="AB24" s="101"/>
      <c r="AC24" s="101"/>
      <c r="AD24" s="101"/>
      <c r="AE24" s="101"/>
      <c r="AF24" s="101"/>
    </row>
    <row r="25" spans="1:32" x14ac:dyDescent="0.35">
      <c r="A25" s="101"/>
      <c r="B25" s="114" t="s">
        <v>136</v>
      </c>
      <c r="C25" s="101"/>
      <c r="D25" s="101"/>
      <c r="E25" s="101"/>
      <c r="F25" s="101"/>
      <c r="G25" s="101"/>
      <c r="H25" s="101"/>
      <c r="I25" s="101"/>
      <c r="J25" s="101"/>
      <c r="K25" s="101"/>
      <c r="L25" s="101"/>
      <c r="M25" s="101"/>
      <c r="N25" s="101"/>
      <c r="O25" s="101"/>
      <c r="P25" s="101"/>
      <c r="Q25" s="101"/>
      <c r="R25" s="101"/>
      <c r="S25" s="101"/>
      <c r="T25" s="101"/>
      <c r="U25" s="101"/>
      <c r="V25" s="101" t="s">
        <v>112</v>
      </c>
      <c r="W25" s="101"/>
      <c r="X25" s="101"/>
      <c r="Y25" s="101"/>
      <c r="Z25" s="101"/>
      <c r="AA25" s="101"/>
      <c r="AB25" s="101"/>
      <c r="AC25" s="101"/>
      <c r="AD25" s="101"/>
      <c r="AE25" s="101"/>
      <c r="AF25" s="101"/>
    </row>
    <row r="26" spans="1:32" x14ac:dyDescent="0.35">
      <c r="A26" s="101"/>
      <c r="B26" s="115"/>
      <c r="C26" s="101"/>
      <c r="D26" s="101"/>
      <c r="E26" s="101"/>
      <c r="F26" s="101"/>
      <c r="G26" s="101"/>
      <c r="H26" s="101"/>
      <c r="I26" s="101"/>
      <c r="J26" s="101"/>
      <c r="K26" s="101"/>
      <c r="L26" s="101" t="s">
        <v>137</v>
      </c>
      <c r="M26" s="101"/>
      <c r="N26" s="101"/>
      <c r="O26" s="101"/>
      <c r="P26" s="101"/>
      <c r="Q26" s="101"/>
      <c r="R26" s="101"/>
      <c r="S26" s="101"/>
      <c r="T26" s="101"/>
      <c r="U26" s="101"/>
      <c r="V26" s="101" t="s">
        <v>138</v>
      </c>
      <c r="W26" s="101"/>
      <c r="X26" s="101"/>
      <c r="Y26" s="101"/>
      <c r="Z26" s="101"/>
      <c r="AA26" s="101"/>
      <c r="AB26" s="101"/>
      <c r="AC26" s="101"/>
      <c r="AD26" s="101"/>
      <c r="AE26" s="101"/>
      <c r="AF26" s="101"/>
    </row>
    <row r="27" spans="1:32" x14ac:dyDescent="0.35">
      <c r="A27" s="101"/>
      <c r="B27" s="115" t="s">
        <v>139</v>
      </c>
      <c r="C27" s="101"/>
      <c r="D27" s="101"/>
      <c r="E27" s="101"/>
      <c r="F27" s="101"/>
      <c r="G27" s="101"/>
      <c r="H27" s="101"/>
      <c r="I27" s="101"/>
      <c r="J27" s="101"/>
      <c r="K27" s="101"/>
      <c r="L27" s="101" t="s">
        <v>112</v>
      </c>
      <c r="M27" s="101"/>
      <c r="N27" s="101"/>
      <c r="O27" s="101"/>
      <c r="P27" s="101"/>
      <c r="Q27" s="101"/>
      <c r="R27" s="101"/>
      <c r="S27" s="101"/>
      <c r="T27" s="101"/>
      <c r="U27" s="101"/>
      <c r="V27" s="101" t="s">
        <v>140</v>
      </c>
      <c r="W27" s="101"/>
      <c r="X27" s="101"/>
      <c r="Y27" s="101"/>
      <c r="Z27" s="101"/>
      <c r="AA27" s="101"/>
      <c r="AB27" s="101"/>
      <c r="AC27" s="101"/>
      <c r="AD27" s="101"/>
      <c r="AE27" s="101"/>
      <c r="AF27" s="101"/>
    </row>
    <row r="28" spans="1:32" x14ac:dyDescent="0.35">
      <c r="A28" s="101"/>
      <c r="B28" s="115"/>
      <c r="C28" s="101"/>
      <c r="D28" s="101"/>
      <c r="E28" s="101"/>
      <c r="F28" s="101"/>
      <c r="G28" s="101"/>
      <c r="H28" s="101"/>
      <c r="I28" s="101"/>
      <c r="J28" s="101"/>
      <c r="K28" s="101"/>
      <c r="L28" s="101" t="s">
        <v>141</v>
      </c>
      <c r="M28" s="101"/>
      <c r="N28" s="101"/>
      <c r="O28" s="101"/>
      <c r="P28" s="101"/>
      <c r="Q28" s="101"/>
      <c r="R28" s="101"/>
      <c r="S28" s="101"/>
      <c r="T28" s="101"/>
      <c r="U28" s="101"/>
      <c r="V28" s="101" t="s">
        <v>124</v>
      </c>
      <c r="W28" s="101"/>
      <c r="X28" s="101"/>
      <c r="Y28" s="101"/>
      <c r="Z28" s="101"/>
      <c r="AA28" s="101"/>
      <c r="AB28" s="101"/>
      <c r="AC28" s="101"/>
      <c r="AD28" s="101"/>
      <c r="AE28" s="101"/>
      <c r="AF28" s="101"/>
    </row>
    <row r="29" spans="1:32" x14ac:dyDescent="0.35">
      <c r="A29" s="101"/>
      <c r="B29" s="115" t="s">
        <v>142</v>
      </c>
      <c r="C29" s="101"/>
      <c r="D29" s="101"/>
      <c r="E29" s="101"/>
      <c r="F29" s="101"/>
      <c r="G29" s="101"/>
      <c r="H29" s="101"/>
      <c r="I29" s="101"/>
      <c r="J29" s="101"/>
      <c r="K29" s="101"/>
      <c r="L29" s="101" t="s">
        <v>143</v>
      </c>
      <c r="M29" s="101"/>
      <c r="N29" s="101"/>
      <c r="O29" s="101"/>
      <c r="P29" s="101"/>
      <c r="Q29" s="101"/>
      <c r="R29" s="101"/>
      <c r="S29" s="101"/>
      <c r="T29" s="101"/>
      <c r="U29" s="101"/>
      <c r="V29" s="101" t="s">
        <v>144</v>
      </c>
      <c r="W29" s="101"/>
      <c r="X29" s="101"/>
      <c r="Y29" s="101"/>
      <c r="Z29" s="101"/>
      <c r="AA29" s="101"/>
      <c r="AB29" s="101"/>
      <c r="AC29" s="101"/>
      <c r="AD29" s="101"/>
      <c r="AE29" s="101"/>
      <c r="AF29" s="101"/>
    </row>
    <row r="30" spans="1:32" x14ac:dyDescent="0.35">
      <c r="A30" s="101"/>
      <c r="B30" s="115"/>
      <c r="C30" s="101"/>
      <c r="D30" s="101"/>
      <c r="E30" s="101"/>
      <c r="F30" s="101"/>
      <c r="G30" s="101"/>
      <c r="H30" s="101"/>
      <c r="I30" s="101"/>
      <c r="J30" s="101"/>
      <c r="K30" s="101"/>
      <c r="L30" s="101" t="s">
        <v>124</v>
      </c>
      <c r="M30" s="101"/>
      <c r="N30" s="101"/>
      <c r="O30" s="101"/>
      <c r="P30" s="101"/>
      <c r="Q30" s="101"/>
      <c r="R30" s="101"/>
      <c r="S30" s="101"/>
      <c r="T30" s="101"/>
      <c r="U30" s="101"/>
      <c r="V30" s="101" t="s">
        <v>128</v>
      </c>
      <c r="W30" s="101" t="s">
        <v>145</v>
      </c>
      <c r="X30" s="101">
        <v>-2.2400000000000002</v>
      </c>
      <c r="Y30" s="101"/>
      <c r="Z30" s="101"/>
      <c r="AA30" s="101"/>
      <c r="AB30" s="101"/>
      <c r="AC30" s="101"/>
      <c r="AD30" s="101"/>
      <c r="AE30" s="101"/>
      <c r="AF30" s="101"/>
    </row>
    <row r="31" spans="1:32" x14ac:dyDescent="0.35">
      <c r="A31" s="101"/>
      <c r="B31" s="115" t="s">
        <v>146</v>
      </c>
      <c r="C31" s="101"/>
      <c r="D31" s="101"/>
      <c r="E31" s="116">
        <f>(C10-C7)/((C8)/SQRT(C9))</f>
        <v>-0.83839610545974996</v>
      </c>
      <c r="F31" s="101"/>
      <c r="G31" s="101"/>
      <c r="H31" s="101"/>
      <c r="I31" s="101"/>
      <c r="J31" s="101"/>
      <c r="K31" s="101"/>
      <c r="L31" s="101" t="s">
        <v>127</v>
      </c>
      <c r="M31" s="101"/>
      <c r="N31" s="101"/>
      <c r="O31" s="101"/>
      <c r="P31" s="101"/>
      <c r="Q31" s="101"/>
      <c r="R31" s="101"/>
      <c r="S31" s="101"/>
      <c r="T31" s="101"/>
      <c r="U31" s="101"/>
      <c r="V31" s="101"/>
      <c r="W31" s="101"/>
      <c r="X31" s="101"/>
      <c r="Y31" s="101"/>
      <c r="Z31" s="101"/>
      <c r="AA31" s="101"/>
      <c r="AB31" s="101"/>
      <c r="AC31" s="101"/>
      <c r="AD31" s="101"/>
      <c r="AE31" s="101"/>
      <c r="AF31" s="101"/>
    </row>
    <row r="32" spans="1:32" x14ac:dyDescent="0.35">
      <c r="A32" s="101"/>
      <c r="B32" s="115"/>
      <c r="C32" s="101"/>
      <c r="D32" s="101"/>
      <c r="E32" s="101"/>
      <c r="F32" s="101"/>
      <c r="G32" s="101"/>
      <c r="H32" s="101"/>
      <c r="I32" s="101"/>
      <c r="J32" s="101"/>
      <c r="K32" s="101"/>
      <c r="L32" s="101" t="s">
        <v>128</v>
      </c>
      <c r="M32" s="101" t="s">
        <v>147</v>
      </c>
      <c r="N32" s="101">
        <v>-0.81</v>
      </c>
      <c r="O32" s="101"/>
      <c r="P32" s="101"/>
      <c r="Q32" s="101"/>
      <c r="R32" s="101"/>
      <c r="S32" s="101"/>
      <c r="T32" s="101"/>
      <c r="U32" s="101"/>
      <c r="V32" s="101"/>
      <c r="W32" s="101"/>
      <c r="X32" s="101"/>
      <c r="Y32" s="101"/>
      <c r="Z32" s="101"/>
      <c r="AA32" s="101"/>
      <c r="AB32" s="101"/>
      <c r="AC32" s="101"/>
      <c r="AD32" s="101"/>
      <c r="AE32" s="101"/>
      <c r="AF32" s="101"/>
    </row>
    <row r="33" spans="1:32" x14ac:dyDescent="0.35">
      <c r="A33" s="101"/>
      <c r="B33" s="115" t="s">
        <v>148</v>
      </c>
      <c r="C33" s="101"/>
      <c r="D33" s="101"/>
      <c r="E33" s="101"/>
      <c r="F33" s="101"/>
      <c r="G33" s="101"/>
      <c r="H33" s="101"/>
      <c r="I33" s="101"/>
      <c r="J33" s="101"/>
      <c r="K33" s="101"/>
      <c r="L33" s="101" t="s">
        <v>149</v>
      </c>
      <c r="M33" s="101"/>
      <c r="N33" s="101"/>
      <c r="O33" s="101"/>
      <c r="P33" s="101"/>
      <c r="Q33" s="101"/>
      <c r="R33" s="101"/>
      <c r="S33" s="101"/>
      <c r="T33" s="101"/>
      <c r="U33" s="101"/>
      <c r="V33" s="101" t="s">
        <v>149</v>
      </c>
      <c r="W33" s="101"/>
      <c r="X33" s="101"/>
      <c r="Y33" s="101"/>
      <c r="Z33" s="101"/>
      <c r="AA33" s="101"/>
      <c r="AB33" s="101"/>
      <c r="AC33" s="101"/>
      <c r="AD33" s="101"/>
      <c r="AE33" s="101"/>
      <c r="AF33" s="101"/>
    </row>
    <row r="34" spans="1:32" x14ac:dyDescent="0.35">
      <c r="A34" s="101"/>
      <c r="B34" s="115"/>
      <c r="C34" s="101"/>
      <c r="D34" s="101"/>
      <c r="E34" s="101"/>
      <c r="F34" s="101"/>
      <c r="G34" s="101"/>
      <c r="H34" s="101"/>
      <c r="I34" s="101"/>
      <c r="J34" s="101"/>
      <c r="K34" s="101"/>
      <c r="L34" s="101" t="s">
        <v>150</v>
      </c>
      <c r="M34" s="101"/>
      <c r="N34" s="101"/>
      <c r="O34" s="101"/>
      <c r="P34" s="101"/>
      <c r="Q34" s="101"/>
      <c r="R34" s="101"/>
      <c r="S34" s="101"/>
      <c r="T34" s="101"/>
      <c r="U34" s="101"/>
      <c r="V34" s="101" t="s">
        <v>151</v>
      </c>
      <c r="W34" s="101"/>
      <c r="X34" s="101"/>
      <c r="Y34" s="101"/>
      <c r="Z34" s="101"/>
      <c r="AA34" s="101"/>
      <c r="AB34" s="101"/>
      <c r="AC34" s="101"/>
      <c r="AD34" s="101"/>
      <c r="AE34" s="101"/>
      <c r="AF34" s="101"/>
    </row>
    <row r="35" spans="1:32" x14ac:dyDescent="0.35">
      <c r="A35" s="101"/>
      <c r="B35" s="115" t="s">
        <v>152</v>
      </c>
      <c r="C35" s="101"/>
      <c r="D35" s="101"/>
      <c r="E35" s="101"/>
      <c r="F35" s="101"/>
      <c r="G35" s="101"/>
      <c r="H35" s="101"/>
      <c r="I35" s="101"/>
      <c r="J35" s="101"/>
      <c r="K35" s="101"/>
      <c r="L35" s="101"/>
      <c r="M35" s="101"/>
      <c r="N35" s="101"/>
      <c r="O35" s="101"/>
      <c r="P35" s="101"/>
      <c r="Q35" s="101"/>
      <c r="R35" s="101"/>
      <c r="S35" s="101"/>
      <c r="T35" s="101"/>
      <c r="U35" s="101"/>
      <c r="V35" s="101" t="s">
        <v>153</v>
      </c>
      <c r="W35" s="101"/>
      <c r="X35" s="101"/>
      <c r="Y35" s="101"/>
      <c r="Z35" s="101"/>
      <c r="AA35" s="101"/>
      <c r="AB35" s="101"/>
      <c r="AC35" s="101"/>
      <c r="AD35" s="101"/>
      <c r="AE35" s="101"/>
      <c r="AF35" s="101"/>
    </row>
    <row r="36" spans="1:32" x14ac:dyDescent="0.35">
      <c r="A36" s="101"/>
      <c r="B36" s="101"/>
      <c r="C36" s="101"/>
      <c r="D36" s="101"/>
      <c r="E36" s="101"/>
      <c r="F36" s="101"/>
      <c r="G36" s="101"/>
      <c r="H36" s="101"/>
      <c r="I36" s="101"/>
      <c r="J36" s="101"/>
      <c r="K36" s="101"/>
      <c r="L36" s="101" t="s">
        <v>154</v>
      </c>
      <c r="M36" s="101"/>
      <c r="N36" s="101"/>
      <c r="O36" s="101"/>
      <c r="P36" s="101"/>
      <c r="Q36" s="101"/>
      <c r="R36" s="101"/>
      <c r="S36" s="101"/>
      <c r="T36" s="101"/>
      <c r="U36" s="101"/>
      <c r="V36" s="101" t="s">
        <v>155</v>
      </c>
      <c r="W36" s="101"/>
      <c r="X36" s="101"/>
      <c r="Y36" s="101"/>
      <c r="Z36" s="101"/>
      <c r="AA36" s="101"/>
      <c r="AB36" s="101"/>
      <c r="AC36" s="101"/>
      <c r="AD36" s="101"/>
      <c r="AE36" s="101"/>
      <c r="AF36" s="101"/>
    </row>
    <row r="37" spans="1:32" x14ac:dyDescent="0.35">
      <c r="A37" s="101"/>
      <c r="B37" s="114" t="s">
        <v>156</v>
      </c>
      <c r="C37" s="101"/>
      <c r="D37" s="101"/>
      <c r="E37" s="101"/>
      <c r="F37" s="101"/>
      <c r="G37" s="101"/>
      <c r="H37" s="101"/>
      <c r="I37" s="101"/>
      <c r="J37" s="101"/>
      <c r="K37" s="101"/>
      <c r="L37" s="101" t="s">
        <v>112</v>
      </c>
      <c r="M37" s="101"/>
      <c r="N37" s="101"/>
      <c r="O37" s="101"/>
      <c r="P37" s="101"/>
      <c r="Q37" s="101"/>
      <c r="R37" s="101"/>
      <c r="S37" s="101"/>
      <c r="T37" s="101"/>
      <c r="U37" s="101"/>
      <c r="V37" s="101"/>
      <c r="W37" s="101"/>
      <c r="X37" s="101"/>
      <c r="Y37" s="101"/>
      <c r="Z37" s="101"/>
      <c r="AA37" s="101"/>
      <c r="AB37" s="101"/>
      <c r="AC37" s="101"/>
      <c r="AD37" s="101"/>
      <c r="AE37" s="101"/>
      <c r="AF37" s="101"/>
    </row>
    <row r="38" spans="1:32" x14ac:dyDescent="0.35">
      <c r="A38" s="101"/>
      <c r="B38" s="115"/>
      <c r="C38" s="101"/>
      <c r="D38" s="101"/>
      <c r="E38" s="101"/>
      <c r="F38" s="101"/>
      <c r="G38" s="101"/>
      <c r="H38" s="101"/>
      <c r="I38" s="101"/>
      <c r="J38" s="101"/>
      <c r="K38" s="101"/>
      <c r="L38" s="101" t="s">
        <v>157</v>
      </c>
      <c r="M38" s="101"/>
      <c r="N38" s="101"/>
      <c r="O38" s="101"/>
      <c r="P38" s="101"/>
      <c r="Q38" s="101"/>
      <c r="R38" s="101"/>
      <c r="S38" s="101"/>
      <c r="T38" s="101"/>
      <c r="U38" s="101"/>
      <c r="V38" s="101" t="s">
        <v>158</v>
      </c>
      <c r="W38" s="101"/>
      <c r="X38" s="101"/>
      <c r="Y38" s="101"/>
      <c r="Z38" s="101"/>
      <c r="AA38" s="101"/>
      <c r="AB38" s="101"/>
      <c r="AC38" s="101"/>
      <c r="AD38" s="101"/>
      <c r="AE38" s="101"/>
      <c r="AF38" s="101"/>
    </row>
    <row r="39" spans="1:32" x14ac:dyDescent="0.35">
      <c r="A39" s="101"/>
      <c r="B39" s="115" t="s">
        <v>159</v>
      </c>
      <c r="C39" s="101"/>
      <c r="D39" s="101"/>
      <c r="E39" s="101"/>
      <c r="F39" s="101"/>
      <c r="G39" s="101"/>
      <c r="H39" s="101"/>
      <c r="I39" s="101"/>
      <c r="J39" s="101"/>
      <c r="K39" s="101"/>
      <c r="L39" s="101" t="s">
        <v>160</v>
      </c>
      <c r="M39" s="101"/>
      <c r="N39" s="101"/>
      <c r="O39" s="101"/>
      <c r="P39" s="101"/>
      <c r="Q39" s="101"/>
      <c r="R39" s="101"/>
      <c r="S39" s="101"/>
      <c r="T39" s="101"/>
      <c r="U39" s="101"/>
      <c r="V39" s="101" t="s">
        <v>112</v>
      </c>
      <c r="W39" s="101"/>
      <c r="X39" s="101"/>
      <c r="Y39" s="101"/>
      <c r="Z39" s="101"/>
      <c r="AA39" s="101"/>
      <c r="AB39" s="101"/>
      <c r="AC39" s="101"/>
      <c r="AD39" s="101"/>
      <c r="AE39" s="101"/>
      <c r="AF39" s="101"/>
    </row>
    <row r="40" spans="1:32" x14ac:dyDescent="0.35">
      <c r="A40" s="101"/>
      <c r="B40" s="115"/>
      <c r="C40" s="101"/>
      <c r="D40" s="101"/>
      <c r="E40" s="101"/>
      <c r="F40" s="101"/>
      <c r="G40" s="101"/>
      <c r="H40" s="101"/>
      <c r="I40" s="101"/>
      <c r="J40" s="101"/>
      <c r="K40" s="101"/>
      <c r="L40" s="101" t="s">
        <v>124</v>
      </c>
      <c r="M40" s="101"/>
      <c r="N40" s="101"/>
      <c r="O40" s="101"/>
      <c r="P40" s="101"/>
      <c r="Q40" s="101"/>
      <c r="R40" s="101"/>
      <c r="S40" s="101"/>
      <c r="T40" s="101"/>
      <c r="U40" s="101"/>
      <c r="V40" s="101" t="s">
        <v>161</v>
      </c>
      <c r="W40" s="101"/>
      <c r="X40" s="101"/>
      <c r="Y40" s="101"/>
      <c r="Z40" s="101"/>
      <c r="AA40" s="101"/>
      <c r="AB40" s="101"/>
      <c r="AC40" s="101"/>
      <c r="AD40" s="101"/>
      <c r="AE40" s="101"/>
      <c r="AF40" s="101"/>
    </row>
    <row r="41" spans="1:32" x14ac:dyDescent="0.35">
      <c r="A41" s="101"/>
      <c r="B41" s="115" t="s">
        <v>162</v>
      </c>
      <c r="C41" s="101"/>
      <c r="D41" s="101"/>
      <c r="E41" s="101"/>
      <c r="F41" s="101"/>
      <c r="G41" s="101"/>
      <c r="H41" s="101"/>
      <c r="I41" s="101"/>
      <c r="J41" s="101"/>
      <c r="K41" s="101"/>
      <c r="L41" s="101" t="s">
        <v>163</v>
      </c>
      <c r="M41" s="101"/>
      <c r="N41" s="101"/>
      <c r="O41" s="101"/>
      <c r="P41" s="101"/>
      <c r="Q41" s="101"/>
      <c r="R41" s="101"/>
      <c r="S41" s="101"/>
      <c r="T41" s="101"/>
      <c r="U41" s="101"/>
      <c r="V41" s="101" t="s">
        <v>164</v>
      </c>
      <c r="W41" s="101"/>
      <c r="X41" s="101"/>
      <c r="Y41" s="101"/>
      <c r="Z41" s="101"/>
      <c r="AA41" s="101"/>
      <c r="AB41" s="101"/>
      <c r="AC41" s="101"/>
      <c r="AD41" s="101"/>
      <c r="AE41" s="101"/>
      <c r="AF41" s="101"/>
    </row>
    <row r="42" spans="1:32" x14ac:dyDescent="0.35">
      <c r="A42" s="101"/>
      <c r="B42" s="115"/>
      <c r="C42" s="101"/>
      <c r="D42" s="101"/>
      <c r="E42" s="101"/>
      <c r="F42" s="101"/>
      <c r="G42" s="101"/>
      <c r="H42" s="101"/>
      <c r="I42" s="101"/>
      <c r="J42" s="101"/>
      <c r="K42" s="101"/>
      <c r="L42" s="101" t="s">
        <v>128</v>
      </c>
      <c r="M42" s="101" t="s">
        <v>165</v>
      </c>
      <c r="N42" s="101">
        <v>-0.81</v>
      </c>
      <c r="O42" s="101"/>
      <c r="P42" s="101"/>
      <c r="Q42" s="101"/>
      <c r="R42" s="101"/>
      <c r="S42" s="101"/>
      <c r="T42" s="101"/>
      <c r="U42" s="101"/>
      <c r="V42" s="101" t="s">
        <v>124</v>
      </c>
      <c r="W42" s="101"/>
      <c r="X42" s="101"/>
      <c r="Y42" s="101"/>
      <c r="Z42" s="101"/>
      <c r="AA42" s="101"/>
      <c r="AB42" s="101"/>
      <c r="AC42" s="101"/>
      <c r="AD42" s="101"/>
      <c r="AE42" s="101"/>
      <c r="AF42" s="101"/>
    </row>
    <row r="43" spans="1:32" x14ac:dyDescent="0.35">
      <c r="A43" s="101"/>
      <c r="B43" s="115" t="s">
        <v>166</v>
      </c>
      <c r="C43" s="116">
        <f>(C10-C7)/((C8)/SQRT(C9))</f>
        <v>-0.83839610545974996</v>
      </c>
      <c r="D43" s="101"/>
      <c r="E43" s="101"/>
      <c r="F43" s="101"/>
      <c r="G43" s="101"/>
      <c r="H43" s="101"/>
      <c r="I43" s="101"/>
      <c r="J43" s="101"/>
      <c r="K43" s="101"/>
      <c r="L43" s="101" t="s">
        <v>167</v>
      </c>
      <c r="M43" s="101"/>
      <c r="N43" s="101"/>
      <c r="O43" s="101"/>
      <c r="P43" s="101"/>
      <c r="Q43" s="101"/>
      <c r="R43" s="101"/>
      <c r="S43" s="101"/>
      <c r="T43" s="101"/>
      <c r="U43" s="101"/>
      <c r="V43" s="101" t="s">
        <v>168</v>
      </c>
      <c r="W43" s="101"/>
      <c r="X43" s="101"/>
      <c r="Y43" s="101"/>
      <c r="Z43" s="101"/>
      <c r="AA43" s="101"/>
      <c r="AB43" s="101"/>
      <c r="AC43" s="101"/>
      <c r="AD43" s="101"/>
      <c r="AE43" s="101"/>
      <c r="AF43" s="101"/>
    </row>
    <row r="44" spans="1:32" x14ac:dyDescent="0.35">
      <c r="A44" s="101"/>
      <c r="B44" s="115"/>
      <c r="C44" s="101"/>
      <c r="D44" s="101"/>
      <c r="E44" s="101"/>
      <c r="F44" s="101"/>
      <c r="G44" s="101"/>
      <c r="H44" s="101"/>
      <c r="I44" s="101"/>
      <c r="J44" s="101"/>
      <c r="K44" s="101"/>
      <c r="L44" s="101" t="s">
        <v>169</v>
      </c>
      <c r="M44" s="101"/>
      <c r="N44" s="101"/>
      <c r="O44" s="101"/>
      <c r="P44" s="101"/>
      <c r="Q44" s="101"/>
      <c r="R44" s="101"/>
      <c r="S44" s="101"/>
      <c r="T44" s="101"/>
      <c r="U44" s="101"/>
      <c r="V44" s="101" t="s">
        <v>128</v>
      </c>
      <c r="W44" s="101"/>
      <c r="X44" s="101"/>
      <c r="Y44" s="101"/>
      <c r="Z44" s="101"/>
      <c r="AA44" s="101"/>
      <c r="AB44" s="101"/>
      <c r="AC44" s="101"/>
      <c r="AD44" s="101"/>
      <c r="AE44" s="101"/>
      <c r="AF44" s="101"/>
    </row>
    <row r="45" spans="1:32" x14ac:dyDescent="0.35">
      <c r="A45" s="101"/>
      <c r="B45" s="115" t="s">
        <v>170</v>
      </c>
      <c r="C45" s="101"/>
      <c r="D45" s="101"/>
      <c r="E45" s="101"/>
      <c r="F45" s="101"/>
      <c r="G45" s="101"/>
      <c r="H45" s="101"/>
      <c r="I45" s="101"/>
      <c r="J45" s="101"/>
      <c r="K45" s="101"/>
      <c r="L45" s="101"/>
      <c r="M45" s="101"/>
      <c r="N45" s="101"/>
      <c r="O45" s="101"/>
      <c r="P45" s="101"/>
      <c r="Q45" s="101"/>
      <c r="R45" s="101"/>
      <c r="S45" s="101"/>
      <c r="T45" s="101"/>
      <c r="U45" s="101"/>
      <c r="V45" s="101"/>
      <c r="W45" s="101" t="s">
        <v>145</v>
      </c>
      <c r="X45" s="101">
        <v>-2.2400000000000002</v>
      </c>
      <c r="Y45" s="101"/>
      <c r="Z45" s="101"/>
      <c r="AA45" s="101"/>
      <c r="AB45" s="101"/>
      <c r="AC45" s="101"/>
      <c r="AD45" s="101"/>
      <c r="AE45" s="101"/>
      <c r="AF45" s="101"/>
    </row>
    <row r="46" spans="1:32" x14ac:dyDescent="0.35">
      <c r="A46" s="101"/>
      <c r="B46" s="113" t="s">
        <v>169</v>
      </c>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row>
    <row r="47" spans="1:32" x14ac:dyDescent="0.35">
      <c r="A47" s="101"/>
      <c r="B47" s="101"/>
      <c r="C47" s="101"/>
      <c r="D47" s="101"/>
      <c r="E47" s="101"/>
      <c r="F47" s="101"/>
      <c r="G47" s="101"/>
      <c r="H47" s="101"/>
      <c r="I47" s="101"/>
      <c r="J47" s="101"/>
      <c r="K47" s="101"/>
      <c r="L47" s="101"/>
      <c r="M47" s="101"/>
      <c r="N47" s="101"/>
      <c r="O47" s="101"/>
      <c r="P47" s="101"/>
      <c r="Q47" s="101"/>
      <c r="R47" s="101"/>
      <c r="S47" s="101"/>
      <c r="T47" s="101"/>
      <c r="U47" s="101"/>
      <c r="V47" s="101" t="s">
        <v>171</v>
      </c>
      <c r="W47" s="101"/>
      <c r="X47" s="101"/>
      <c r="Y47" s="101"/>
      <c r="Z47" s="101"/>
      <c r="AA47" s="101"/>
      <c r="AB47" s="101"/>
      <c r="AC47" s="101"/>
      <c r="AD47" s="101"/>
      <c r="AE47" s="101"/>
      <c r="AF47" s="101"/>
    </row>
    <row r="48" spans="1:32" x14ac:dyDescent="0.35">
      <c r="A48" s="101"/>
      <c r="B48" s="101"/>
      <c r="C48" s="101"/>
      <c r="D48" s="101"/>
      <c r="E48" s="101"/>
      <c r="F48" s="101"/>
      <c r="G48" s="101"/>
      <c r="H48" s="101"/>
      <c r="I48" s="101"/>
      <c r="J48" s="101"/>
      <c r="K48" s="101"/>
      <c r="L48" s="101"/>
      <c r="M48" s="101"/>
      <c r="N48" s="101"/>
      <c r="O48" s="101"/>
      <c r="P48" s="101"/>
      <c r="Q48" s="101"/>
      <c r="R48" s="101"/>
      <c r="S48" s="101"/>
      <c r="T48" s="101"/>
      <c r="U48" s="101"/>
      <c r="V48" s="101" t="s">
        <v>172</v>
      </c>
      <c r="W48" s="101"/>
      <c r="X48" s="101"/>
      <c r="Y48" s="101"/>
      <c r="Z48" s="101"/>
      <c r="AA48" s="101"/>
      <c r="AB48" s="101"/>
      <c r="AC48" s="101"/>
      <c r="AD48" s="101"/>
      <c r="AE48" s="101"/>
      <c r="AF48" s="101"/>
    </row>
    <row r="49" spans="1:32" x14ac:dyDescent="0.35">
      <c r="A49" s="101"/>
      <c r="B49" s="101"/>
      <c r="C49" s="101"/>
      <c r="D49" s="101"/>
      <c r="E49" s="101"/>
      <c r="F49" s="101"/>
      <c r="G49" s="101"/>
      <c r="H49" s="101"/>
      <c r="I49" s="101"/>
      <c r="J49" s="101"/>
      <c r="K49" s="101"/>
      <c r="L49" s="101"/>
      <c r="M49" s="101"/>
      <c r="N49" s="101"/>
      <c r="O49" s="101"/>
      <c r="P49" s="101"/>
      <c r="Q49" s="101"/>
      <c r="R49" s="101"/>
      <c r="S49" s="101"/>
      <c r="T49" s="101"/>
      <c r="U49" s="101"/>
      <c r="V49" s="101" t="s">
        <v>153</v>
      </c>
      <c r="W49" s="101"/>
      <c r="X49" s="101"/>
      <c r="Y49" s="101"/>
      <c r="Z49" s="101"/>
      <c r="AA49" s="101"/>
      <c r="AB49" s="101"/>
      <c r="AC49" s="101"/>
      <c r="AD49" s="101"/>
      <c r="AE49" s="101"/>
      <c r="AF49" s="101"/>
    </row>
    <row r="50" spans="1:32" x14ac:dyDescent="0.35">
      <c r="A50" s="101"/>
      <c r="B50" s="101"/>
      <c r="C50" s="101"/>
      <c r="D50" s="101"/>
      <c r="E50" s="101"/>
      <c r="F50" s="101"/>
      <c r="G50" s="101"/>
      <c r="H50" s="101"/>
      <c r="I50" s="101"/>
      <c r="J50" s="101"/>
      <c r="K50" s="101"/>
      <c r="L50" s="101"/>
      <c r="M50" s="101"/>
      <c r="N50" s="101"/>
      <c r="O50" s="101"/>
      <c r="P50" s="101"/>
      <c r="Q50" s="101"/>
      <c r="R50" s="101"/>
      <c r="S50" s="101"/>
      <c r="T50" s="101"/>
      <c r="U50" s="101"/>
      <c r="V50" s="101" t="s">
        <v>173</v>
      </c>
      <c r="W50" s="101"/>
      <c r="X50" s="101"/>
      <c r="Y50" s="101"/>
      <c r="Z50" s="101"/>
      <c r="AA50" s="101"/>
      <c r="AB50" s="101"/>
      <c r="AC50" s="101"/>
      <c r="AD50" s="101"/>
      <c r="AE50" s="101"/>
      <c r="AF50" s="10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6BD9-62C9-4AE0-AFB4-668B29A23C68}">
  <dimension ref="A1:V52"/>
  <sheetViews>
    <sheetView topLeftCell="C1" workbookViewId="0">
      <selection activeCell="T10" sqref="T10"/>
    </sheetView>
  </sheetViews>
  <sheetFormatPr baseColWidth="10" defaultRowHeight="14.5" x14ac:dyDescent="0.35"/>
  <sheetData>
    <row r="1" spans="1:22" x14ac:dyDescent="0.35">
      <c r="A1" s="101"/>
      <c r="B1" s="101"/>
      <c r="C1" s="101"/>
      <c r="D1" s="101"/>
      <c r="E1" s="101"/>
      <c r="F1" s="101"/>
      <c r="G1" s="101"/>
      <c r="H1" s="101"/>
      <c r="I1" s="101"/>
      <c r="J1" s="101"/>
      <c r="K1" s="101"/>
      <c r="L1" s="101"/>
      <c r="M1" s="101"/>
      <c r="N1" s="101"/>
      <c r="O1" s="101"/>
      <c r="P1" s="101"/>
      <c r="Q1" s="101"/>
      <c r="R1" s="101"/>
      <c r="S1" s="101"/>
      <c r="T1" s="101"/>
      <c r="U1" s="101"/>
      <c r="V1" s="101"/>
    </row>
    <row r="2" spans="1:22" x14ac:dyDescent="0.35">
      <c r="A2" s="101"/>
      <c r="B2" s="101"/>
      <c r="C2" s="101"/>
      <c r="D2" s="101"/>
      <c r="E2" s="101"/>
      <c r="F2" s="101"/>
      <c r="G2" s="101"/>
      <c r="H2" s="101"/>
      <c r="I2" s="101"/>
      <c r="J2" s="101"/>
      <c r="K2" s="101"/>
      <c r="L2" s="101"/>
      <c r="M2" s="101"/>
      <c r="N2" s="101"/>
      <c r="O2" s="101"/>
      <c r="P2" s="101"/>
      <c r="Q2" s="101"/>
      <c r="R2" s="101"/>
      <c r="S2" s="101"/>
      <c r="T2" s="101"/>
      <c r="U2" s="101"/>
      <c r="V2" s="101"/>
    </row>
    <row r="3" spans="1:22" x14ac:dyDescent="0.35">
      <c r="A3" s="101"/>
      <c r="B3" s="101"/>
      <c r="C3" s="101"/>
      <c r="D3" s="101"/>
      <c r="E3" s="101"/>
      <c r="F3" s="101"/>
      <c r="G3" s="101"/>
      <c r="H3" s="101"/>
      <c r="I3" s="101"/>
      <c r="J3" s="101"/>
      <c r="K3" s="101"/>
      <c r="L3" s="101"/>
      <c r="M3" s="101"/>
      <c r="N3" s="101"/>
      <c r="O3" s="101"/>
      <c r="P3" s="101"/>
      <c r="Q3" s="101"/>
      <c r="R3" s="101"/>
      <c r="S3" s="101"/>
      <c r="T3" s="101"/>
      <c r="U3" s="101"/>
      <c r="V3" s="101"/>
    </row>
    <row r="4" spans="1:22" x14ac:dyDescent="0.35">
      <c r="A4" s="101"/>
      <c r="B4" s="101"/>
      <c r="C4" s="101"/>
      <c r="D4" s="101"/>
      <c r="E4" s="101"/>
      <c r="F4" s="101"/>
      <c r="G4" s="101"/>
      <c r="H4" s="101"/>
      <c r="I4" s="101"/>
      <c r="J4" s="101"/>
      <c r="K4" s="101"/>
      <c r="L4" s="101"/>
      <c r="M4" s="101"/>
      <c r="N4" s="101"/>
      <c r="O4" s="101"/>
      <c r="P4" s="101"/>
      <c r="Q4" s="101"/>
      <c r="R4" s="101"/>
      <c r="S4" s="101"/>
      <c r="T4" s="101"/>
      <c r="U4" s="101"/>
      <c r="V4" s="101"/>
    </row>
    <row r="5" spans="1:22" x14ac:dyDescent="0.35">
      <c r="A5" s="101"/>
      <c r="B5" s="101"/>
      <c r="C5" s="101"/>
      <c r="D5" s="101"/>
      <c r="E5" s="101"/>
      <c r="F5" s="101"/>
      <c r="G5" s="101"/>
      <c r="H5" s="101"/>
      <c r="I5" s="101"/>
      <c r="J5" s="101"/>
      <c r="K5" s="101"/>
      <c r="L5" s="101"/>
      <c r="M5" s="101"/>
      <c r="N5" s="101"/>
      <c r="O5" s="101"/>
      <c r="P5" s="101"/>
      <c r="Q5" s="101"/>
      <c r="R5" s="101"/>
      <c r="S5" s="101"/>
      <c r="T5" s="101"/>
      <c r="U5" s="101"/>
      <c r="V5" s="101"/>
    </row>
    <row r="6" spans="1:22" x14ac:dyDescent="0.35">
      <c r="A6" s="101"/>
      <c r="B6" s="101"/>
      <c r="C6" s="101"/>
      <c r="D6" s="101"/>
      <c r="E6" s="101"/>
      <c r="F6" s="101"/>
      <c r="G6" s="101"/>
      <c r="H6" s="101"/>
      <c r="I6" s="101"/>
      <c r="J6" s="101"/>
      <c r="K6" s="101"/>
      <c r="L6" s="101"/>
      <c r="M6" s="101"/>
      <c r="N6" s="101"/>
      <c r="O6" s="101"/>
      <c r="P6" s="101"/>
      <c r="Q6" s="101"/>
      <c r="R6" s="101"/>
      <c r="S6" s="101"/>
      <c r="T6" s="101"/>
      <c r="U6" s="101"/>
      <c r="V6" s="101"/>
    </row>
    <row r="7" spans="1:22" x14ac:dyDescent="0.35">
      <c r="A7" s="101"/>
      <c r="B7" s="101"/>
      <c r="C7" s="101"/>
      <c r="D7" s="101"/>
      <c r="E7" s="101"/>
      <c r="F7" s="101"/>
      <c r="G7" s="101"/>
      <c r="H7" s="101"/>
      <c r="I7" s="101"/>
      <c r="J7" s="101"/>
      <c r="K7" s="101"/>
      <c r="L7" s="101"/>
      <c r="M7" s="101"/>
      <c r="N7" s="101"/>
      <c r="O7" s="101"/>
      <c r="P7" s="101"/>
      <c r="Q7" s="101"/>
      <c r="R7" s="101"/>
      <c r="S7" s="101"/>
      <c r="T7" s="101"/>
      <c r="U7" s="101"/>
      <c r="V7" s="101"/>
    </row>
    <row r="8" spans="1:22" x14ac:dyDescent="0.35">
      <c r="A8" s="101"/>
      <c r="B8" s="101"/>
      <c r="C8" s="101"/>
      <c r="D8" s="101"/>
      <c r="E8" s="101"/>
      <c r="F8" s="101"/>
      <c r="G8" s="101"/>
      <c r="H8" s="101"/>
      <c r="I8" s="101"/>
      <c r="J8" s="101"/>
      <c r="K8" s="101"/>
      <c r="L8" s="101"/>
      <c r="M8" s="101"/>
      <c r="N8" s="101"/>
      <c r="O8" s="101"/>
      <c r="P8" s="101"/>
      <c r="Q8" s="101"/>
      <c r="R8" s="101"/>
      <c r="S8" s="101"/>
      <c r="T8" s="101"/>
      <c r="U8" s="101"/>
      <c r="V8" s="101"/>
    </row>
    <row r="9" spans="1:22" x14ac:dyDescent="0.35">
      <c r="A9" s="101"/>
      <c r="B9" s="101"/>
      <c r="C9" s="101"/>
      <c r="D9" s="101"/>
      <c r="E9" s="101"/>
      <c r="F9" s="101"/>
      <c r="G9" s="101"/>
      <c r="H9" s="101"/>
      <c r="I9" s="101"/>
      <c r="J9" s="101"/>
      <c r="K9" s="101"/>
      <c r="L9" s="101"/>
      <c r="M9" s="101"/>
      <c r="N9" s="101"/>
      <c r="O9" s="101"/>
      <c r="P9" s="101"/>
      <c r="Q9" s="101"/>
      <c r="R9" s="101"/>
      <c r="S9" s="101"/>
      <c r="T9" s="101"/>
      <c r="U9" s="101"/>
      <c r="V9" s="101"/>
    </row>
    <row r="10" spans="1:22" x14ac:dyDescent="0.35">
      <c r="A10" s="101" t="s">
        <v>95</v>
      </c>
      <c r="B10" s="101"/>
      <c r="C10" s="101"/>
      <c r="D10" s="101"/>
      <c r="E10" s="101"/>
      <c r="F10" s="101"/>
      <c r="G10" s="101"/>
      <c r="H10" s="101"/>
      <c r="I10" s="101"/>
      <c r="J10" s="101" t="s">
        <v>174</v>
      </c>
      <c r="K10" s="101"/>
      <c r="L10" s="101"/>
      <c r="M10" s="101"/>
      <c r="N10" s="101"/>
      <c r="O10" s="101"/>
      <c r="P10" s="101"/>
      <c r="Q10" s="101"/>
      <c r="R10" s="101"/>
      <c r="S10" s="101"/>
      <c r="T10" s="101"/>
      <c r="U10" s="101"/>
      <c r="V10" s="101"/>
    </row>
    <row r="11" spans="1:22" x14ac:dyDescent="0.35">
      <c r="A11" s="101" t="s">
        <v>175</v>
      </c>
      <c r="B11" s="101"/>
      <c r="C11" s="101" t="s">
        <v>176</v>
      </c>
      <c r="D11" s="101"/>
      <c r="E11" s="101"/>
      <c r="F11" s="101"/>
      <c r="G11" s="101"/>
      <c r="H11" s="101"/>
      <c r="I11" s="101"/>
      <c r="J11" s="101" t="s">
        <v>177</v>
      </c>
      <c r="K11" s="101"/>
      <c r="L11" s="101"/>
      <c r="M11" s="101"/>
      <c r="N11" s="101"/>
      <c r="O11" s="101"/>
      <c r="P11" s="101"/>
      <c r="Q11" s="101"/>
      <c r="R11" s="101"/>
      <c r="S11" s="101"/>
      <c r="T11" s="101"/>
      <c r="U11" s="101"/>
      <c r="V11" s="101"/>
    </row>
    <row r="12" spans="1:22" x14ac:dyDescent="0.35">
      <c r="A12" s="101" t="s">
        <v>178</v>
      </c>
      <c r="B12" s="101"/>
      <c r="C12" s="101" t="s">
        <v>179</v>
      </c>
      <c r="D12" s="101"/>
      <c r="E12" s="101"/>
      <c r="F12" s="101"/>
      <c r="G12" s="101"/>
      <c r="H12" s="101"/>
      <c r="I12" s="101"/>
      <c r="J12" s="101" t="s">
        <v>112</v>
      </c>
      <c r="K12" s="101"/>
      <c r="L12" s="101"/>
      <c r="M12" s="101"/>
      <c r="N12" s="101"/>
      <c r="O12" s="101"/>
      <c r="P12" s="101"/>
      <c r="Q12" s="101"/>
      <c r="R12" s="101"/>
      <c r="S12" s="101"/>
      <c r="T12" s="101"/>
      <c r="U12" s="101"/>
      <c r="V12" s="101"/>
    </row>
    <row r="13" spans="1:22" x14ac:dyDescent="0.35">
      <c r="A13" s="101" t="s">
        <v>180</v>
      </c>
      <c r="B13" s="101"/>
      <c r="C13" s="101" t="s">
        <v>181</v>
      </c>
      <c r="D13" s="101"/>
      <c r="E13" s="101"/>
      <c r="F13" s="101"/>
      <c r="G13" s="101"/>
      <c r="H13" s="101"/>
      <c r="I13" s="101"/>
      <c r="J13" s="101" t="s">
        <v>182</v>
      </c>
      <c r="K13" s="101"/>
      <c r="L13" s="101"/>
      <c r="M13" s="101"/>
      <c r="N13" s="101"/>
      <c r="O13" s="101"/>
      <c r="P13" s="101"/>
      <c r="Q13" s="101"/>
      <c r="R13" s="101"/>
      <c r="S13" s="101"/>
      <c r="T13" s="101"/>
      <c r="U13" s="101"/>
      <c r="V13" s="101"/>
    </row>
    <row r="14" spans="1:22" x14ac:dyDescent="0.35">
      <c r="A14" s="101" t="s">
        <v>183</v>
      </c>
      <c r="B14" s="101"/>
      <c r="C14" s="101" t="s">
        <v>184</v>
      </c>
      <c r="D14" s="101"/>
      <c r="E14" s="101"/>
      <c r="F14" s="101"/>
      <c r="G14" s="101"/>
      <c r="H14" s="101"/>
      <c r="I14" s="101"/>
      <c r="J14" s="101" t="s">
        <v>185</v>
      </c>
      <c r="K14" s="101"/>
      <c r="L14" s="101"/>
      <c r="M14" s="101"/>
      <c r="N14" s="101"/>
      <c r="O14" s="101"/>
      <c r="P14" s="101"/>
      <c r="Q14" s="101"/>
      <c r="R14" s="101"/>
      <c r="S14" s="101"/>
      <c r="T14" s="101"/>
      <c r="U14" s="101"/>
      <c r="V14" s="101"/>
    </row>
    <row r="15" spans="1:22" x14ac:dyDescent="0.35">
      <c r="A15" s="101" t="s">
        <v>186</v>
      </c>
      <c r="B15" s="101"/>
      <c r="C15" s="101"/>
      <c r="D15" s="101"/>
      <c r="E15" s="101"/>
      <c r="F15" s="101"/>
      <c r="G15" s="101"/>
      <c r="H15" s="101"/>
      <c r="I15" s="101"/>
      <c r="J15" s="101" t="s">
        <v>124</v>
      </c>
      <c r="K15" s="101"/>
      <c r="L15" s="101"/>
      <c r="M15" s="101"/>
      <c r="N15" s="101"/>
      <c r="O15" s="101"/>
      <c r="P15" s="101"/>
      <c r="Q15" s="101"/>
      <c r="R15" s="101"/>
      <c r="S15" s="101"/>
      <c r="T15" s="101"/>
      <c r="U15" s="101"/>
      <c r="V15" s="101"/>
    </row>
    <row r="16" spans="1:22" x14ac:dyDescent="0.35">
      <c r="A16" s="101"/>
      <c r="B16" s="101"/>
      <c r="C16" s="101"/>
      <c r="D16" s="101"/>
      <c r="E16" s="101"/>
      <c r="F16" s="101"/>
      <c r="G16" s="101"/>
      <c r="H16" s="101"/>
      <c r="I16" s="101"/>
      <c r="J16" s="101" t="s">
        <v>187</v>
      </c>
      <c r="K16" s="101"/>
      <c r="L16" s="101"/>
      <c r="M16" s="101"/>
      <c r="N16" s="101"/>
      <c r="O16" s="101"/>
      <c r="P16" s="101"/>
      <c r="Q16" s="101"/>
      <c r="R16" s="101"/>
      <c r="S16" s="101"/>
      <c r="T16" s="101"/>
      <c r="U16" s="101"/>
      <c r="V16" s="101"/>
    </row>
    <row r="17" spans="1:22" x14ac:dyDescent="0.35">
      <c r="A17" s="101" t="s">
        <v>177</v>
      </c>
      <c r="B17" s="101"/>
      <c r="C17" s="101"/>
      <c r="D17" s="101"/>
      <c r="E17" s="101"/>
      <c r="F17" s="101"/>
      <c r="G17" s="101"/>
      <c r="H17" s="101"/>
      <c r="I17" s="101"/>
      <c r="J17" s="101" t="s">
        <v>128</v>
      </c>
      <c r="K17" s="101"/>
      <c r="L17" s="101"/>
      <c r="M17" s="101"/>
      <c r="N17" s="101"/>
      <c r="O17" s="101"/>
      <c r="P17" s="101"/>
      <c r="Q17" s="101">
        <v>-0.3795</v>
      </c>
      <c r="R17" s="101"/>
      <c r="S17" s="101"/>
      <c r="T17" s="101"/>
      <c r="U17" s="101"/>
      <c r="V17" s="101"/>
    </row>
    <row r="18" spans="1:22" x14ac:dyDescent="0.35">
      <c r="A18" s="101" t="s">
        <v>112</v>
      </c>
      <c r="B18" s="101"/>
      <c r="C18" s="101"/>
      <c r="D18" s="101"/>
      <c r="E18" s="101"/>
      <c r="F18" s="101"/>
      <c r="G18" s="101"/>
      <c r="H18" s="101"/>
      <c r="I18" s="101"/>
      <c r="J18" s="101"/>
      <c r="K18" s="101"/>
      <c r="L18" s="101"/>
      <c r="M18" s="101">
        <v>446.36</v>
      </c>
      <c r="N18" s="101"/>
      <c r="O18" s="101"/>
      <c r="P18" s="101"/>
      <c r="Q18" s="101"/>
      <c r="R18" s="101"/>
      <c r="S18" s="101"/>
      <c r="T18" s="101"/>
      <c r="U18" s="101"/>
      <c r="V18" s="101"/>
    </row>
    <row r="19" spans="1:22" x14ac:dyDescent="0.35">
      <c r="A19" s="101" t="s">
        <v>182</v>
      </c>
      <c r="B19" s="101"/>
      <c r="C19" s="101"/>
      <c r="D19" s="101"/>
      <c r="E19" s="101"/>
      <c r="F19" s="101"/>
      <c r="G19" s="101"/>
      <c r="H19" s="101"/>
      <c r="I19" s="101"/>
      <c r="J19" s="101"/>
      <c r="K19" s="101"/>
      <c r="L19" s="101"/>
      <c r="M19" s="101"/>
      <c r="N19" s="101"/>
      <c r="O19" s="101"/>
      <c r="P19" s="101"/>
      <c r="Q19" s="101"/>
      <c r="R19" s="101"/>
      <c r="S19" s="101"/>
      <c r="T19" s="101"/>
      <c r="U19" s="101"/>
      <c r="V19" s="101"/>
    </row>
    <row r="20" spans="1:22" x14ac:dyDescent="0.35">
      <c r="A20" s="101" t="s">
        <v>185</v>
      </c>
      <c r="B20" s="101"/>
      <c r="C20" s="101"/>
      <c r="D20" s="101"/>
      <c r="E20" s="101"/>
      <c r="F20" s="101"/>
      <c r="G20" s="101"/>
      <c r="H20" s="101"/>
      <c r="I20" s="101"/>
      <c r="J20" s="101"/>
      <c r="K20" s="101"/>
      <c r="L20" s="101"/>
      <c r="M20" s="101"/>
      <c r="N20" s="101"/>
      <c r="O20" s="101"/>
      <c r="P20" s="101"/>
      <c r="Q20" s="101"/>
      <c r="R20" s="101"/>
      <c r="S20" s="101"/>
      <c r="T20" s="101"/>
      <c r="U20" s="101"/>
      <c r="V20" s="101"/>
    </row>
    <row r="21" spans="1:22" x14ac:dyDescent="0.35">
      <c r="A21" s="101" t="s">
        <v>124</v>
      </c>
      <c r="B21" s="101"/>
      <c r="C21" s="101"/>
      <c r="D21" s="101"/>
      <c r="E21" s="101"/>
      <c r="F21" s="101"/>
      <c r="G21" s="101"/>
      <c r="H21" s="101"/>
      <c r="I21" s="101"/>
      <c r="J21" s="101" t="s">
        <v>188</v>
      </c>
      <c r="K21" s="101"/>
      <c r="L21" s="101"/>
      <c r="M21" s="101"/>
      <c r="N21" s="101"/>
      <c r="O21" s="101"/>
      <c r="P21" s="101"/>
      <c r="Q21" s="101"/>
      <c r="R21" s="101"/>
      <c r="S21" s="101"/>
      <c r="T21" s="101"/>
      <c r="U21" s="101"/>
      <c r="V21" s="101"/>
    </row>
    <row r="22" spans="1:22" x14ac:dyDescent="0.35">
      <c r="A22" s="101" t="s">
        <v>189</v>
      </c>
      <c r="B22" s="101"/>
      <c r="C22" s="101"/>
      <c r="D22" s="101"/>
      <c r="E22" s="101"/>
      <c r="F22" s="101"/>
      <c r="G22" s="101"/>
      <c r="H22" s="101"/>
      <c r="I22" s="101"/>
      <c r="J22" s="101" t="s">
        <v>190</v>
      </c>
      <c r="K22" s="101"/>
      <c r="L22" s="101"/>
      <c r="M22" s="101"/>
      <c r="N22" s="101"/>
      <c r="O22" s="101"/>
      <c r="P22" s="101"/>
      <c r="Q22" s="101"/>
      <c r="R22" s="101"/>
      <c r="S22" s="101"/>
      <c r="T22" s="101"/>
      <c r="U22" s="101"/>
      <c r="V22" s="101"/>
    </row>
    <row r="23" spans="1:22" x14ac:dyDescent="0.35">
      <c r="A23" s="101" t="s">
        <v>128</v>
      </c>
      <c r="B23" s="101"/>
      <c r="C23" s="101"/>
      <c r="D23" s="101">
        <v>-0.95</v>
      </c>
      <c r="E23" s="101"/>
      <c r="F23" s="101"/>
      <c r="G23" s="101"/>
      <c r="H23" s="101"/>
      <c r="I23" s="101"/>
      <c r="J23" s="101"/>
      <c r="K23" s="101"/>
      <c r="L23" s="101"/>
      <c r="M23" s="101"/>
      <c r="N23" s="101"/>
      <c r="O23" s="101"/>
      <c r="P23" s="101"/>
      <c r="Q23" s="101"/>
      <c r="R23" s="101"/>
      <c r="S23" s="101"/>
      <c r="T23" s="101"/>
      <c r="U23" s="101"/>
      <c r="V23" s="101"/>
    </row>
    <row r="24" spans="1:22" x14ac:dyDescent="0.35">
      <c r="A24" s="101"/>
      <c r="B24" s="101"/>
      <c r="C24" s="101"/>
      <c r="D24" s="101"/>
      <c r="E24" s="101"/>
      <c r="F24" s="101"/>
      <c r="G24" s="101"/>
      <c r="H24" s="101"/>
      <c r="I24" s="101"/>
      <c r="J24" s="101"/>
      <c r="K24" s="101"/>
      <c r="L24" s="101"/>
      <c r="M24" s="101"/>
      <c r="N24" s="101"/>
      <c r="O24" s="101"/>
      <c r="P24" s="101"/>
      <c r="Q24" s="101"/>
      <c r="R24" s="101"/>
      <c r="S24" s="101"/>
      <c r="T24" s="101"/>
      <c r="U24" s="101"/>
      <c r="V24" s="101"/>
    </row>
    <row r="25" spans="1:22" x14ac:dyDescent="0.35">
      <c r="A25" s="101"/>
      <c r="B25" s="101"/>
      <c r="C25" s="101"/>
      <c r="D25" s="101"/>
      <c r="E25" s="101"/>
      <c r="F25" s="101"/>
      <c r="G25" s="101"/>
      <c r="H25" s="101"/>
      <c r="I25" s="101"/>
      <c r="J25" s="101" t="s">
        <v>191</v>
      </c>
      <c r="K25" s="101"/>
      <c r="L25" s="101"/>
      <c r="M25" s="101"/>
      <c r="N25" s="101"/>
      <c r="O25" s="101"/>
      <c r="P25" s="101"/>
      <c r="Q25" s="101"/>
      <c r="R25" s="101"/>
      <c r="S25" s="101"/>
      <c r="T25" s="101"/>
      <c r="U25" s="101"/>
      <c r="V25" s="101"/>
    </row>
    <row r="26" spans="1:22" x14ac:dyDescent="0.35">
      <c r="A26" s="101" t="s">
        <v>192</v>
      </c>
      <c r="B26" s="101"/>
      <c r="C26" s="101"/>
      <c r="D26" s="101"/>
      <c r="E26" s="101"/>
      <c r="F26" s="101"/>
      <c r="G26" s="101"/>
      <c r="H26" s="101"/>
      <c r="I26" s="101"/>
      <c r="J26" s="101" t="s">
        <v>112</v>
      </c>
      <c r="K26" s="101"/>
      <c r="L26" s="101"/>
      <c r="M26" s="101"/>
      <c r="N26" s="101"/>
      <c r="O26" s="101"/>
      <c r="P26" s="101"/>
      <c r="Q26" s="101"/>
      <c r="R26" s="101"/>
      <c r="S26" s="101"/>
      <c r="T26" s="101"/>
      <c r="U26" s="101"/>
      <c r="V26" s="101"/>
    </row>
    <row r="27" spans="1:22" x14ac:dyDescent="0.35">
      <c r="A27" s="101" t="s">
        <v>193</v>
      </c>
      <c r="B27" s="101"/>
      <c r="C27" s="101"/>
      <c r="D27" s="101"/>
      <c r="E27" s="101"/>
      <c r="F27" s="101"/>
      <c r="G27" s="101"/>
      <c r="H27" s="101"/>
      <c r="I27" s="101"/>
      <c r="J27" s="101" t="s">
        <v>194</v>
      </c>
      <c r="K27" s="101"/>
      <c r="L27" s="101"/>
      <c r="M27" s="101"/>
      <c r="N27" s="101"/>
      <c r="O27" s="101"/>
      <c r="P27" s="101"/>
      <c r="Q27" s="101"/>
      <c r="R27" s="101"/>
      <c r="S27" s="101"/>
      <c r="T27" s="101"/>
      <c r="U27" s="101"/>
      <c r="V27" s="101"/>
    </row>
    <row r="28" spans="1:22" x14ac:dyDescent="0.35">
      <c r="A28" s="101"/>
      <c r="B28" s="101"/>
      <c r="C28" s="101"/>
      <c r="D28" s="101"/>
      <c r="E28" s="101"/>
      <c r="F28" s="101"/>
      <c r="G28" s="101"/>
      <c r="H28" s="101"/>
      <c r="I28" s="101"/>
      <c r="J28" s="101" t="s">
        <v>195</v>
      </c>
      <c r="K28" s="101"/>
      <c r="L28" s="101"/>
      <c r="M28" s="101"/>
      <c r="N28" s="101"/>
      <c r="O28" s="101"/>
      <c r="P28" s="101"/>
      <c r="Q28" s="101"/>
      <c r="R28" s="101"/>
      <c r="S28" s="101"/>
      <c r="T28" s="101"/>
      <c r="U28" s="101"/>
      <c r="V28" s="101"/>
    </row>
    <row r="29" spans="1:22" x14ac:dyDescent="0.35">
      <c r="A29" s="101" t="s">
        <v>191</v>
      </c>
      <c r="B29" s="101"/>
      <c r="C29" s="101"/>
      <c r="D29" s="101"/>
      <c r="E29" s="101"/>
      <c r="F29" s="101"/>
      <c r="G29" s="101"/>
      <c r="H29" s="101"/>
      <c r="I29" s="101"/>
      <c r="J29" s="101" t="s">
        <v>124</v>
      </c>
      <c r="K29" s="101"/>
      <c r="L29" s="101"/>
      <c r="M29" s="101"/>
      <c r="N29" s="101"/>
      <c r="O29" s="101"/>
      <c r="P29" s="101"/>
      <c r="Q29" s="101"/>
      <c r="R29" s="101"/>
      <c r="S29" s="101"/>
      <c r="T29" s="101"/>
      <c r="U29" s="101"/>
      <c r="V29" s="101"/>
    </row>
    <row r="30" spans="1:22" x14ac:dyDescent="0.35">
      <c r="A30" s="101" t="s">
        <v>112</v>
      </c>
      <c r="B30" s="101"/>
      <c r="C30" s="101"/>
      <c r="D30" s="101"/>
      <c r="E30" s="101"/>
      <c r="F30" s="101"/>
      <c r="G30" s="101"/>
      <c r="H30" s="101"/>
      <c r="I30" s="101"/>
      <c r="J30" s="101" t="s">
        <v>196</v>
      </c>
      <c r="K30" s="101"/>
      <c r="L30" s="101"/>
      <c r="M30" s="101"/>
      <c r="N30" s="101"/>
      <c r="O30" s="101"/>
      <c r="P30" s="101"/>
      <c r="Q30" s="101"/>
      <c r="R30" s="101"/>
      <c r="S30" s="101"/>
      <c r="T30" s="101"/>
      <c r="U30" s="101"/>
      <c r="V30" s="101"/>
    </row>
    <row r="31" spans="1:22" x14ac:dyDescent="0.35">
      <c r="A31" s="101" t="s">
        <v>194</v>
      </c>
      <c r="B31" s="101"/>
      <c r="C31" s="101"/>
      <c r="D31" s="101"/>
      <c r="E31" s="101"/>
      <c r="F31" s="101"/>
      <c r="G31" s="101"/>
      <c r="H31" s="101"/>
      <c r="I31" s="101"/>
      <c r="J31" s="101" t="s">
        <v>128</v>
      </c>
      <c r="K31" s="101"/>
      <c r="L31" s="101"/>
      <c r="M31" s="101"/>
      <c r="N31" s="101"/>
      <c r="O31" s="101"/>
      <c r="P31" s="101"/>
      <c r="Q31" s="101"/>
      <c r="R31" s="101"/>
      <c r="S31" s="101"/>
      <c r="T31" s="101"/>
      <c r="U31" s="101"/>
      <c r="V31" s="101"/>
    </row>
    <row r="32" spans="1:22" x14ac:dyDescent="0.35">
      <c r="A32" s="101" t="s">
        <v>195</v>
      </c>
      <c r="B32" s="101"/>
      <c r="C32" s="101"/>
      <c r="D32" s="101"/>
      <c r="E32" s="101"/>
      <c r="F32" s="101"/>
      <c r="G32" s="101"/>
      <c r="H32" s="101"/>
      <c r="I32" s="101"/>
      <c r="J32" s="101"/>
      <c r="K32" s="101" t="s">
        <v>147</v>
      </c>
      <c r="L32" s="101">
        <v>-0.3795</v>
      </c>
      <c r="M32" s="101"/>
      <c r="N32" s="101"/>
      <c r="O32" s="101"/>
      <c r="P32" s="101"/>
      <c r="Q32" s="101"/>
      <c r="R32" s="101"/>
      <c r="S32" s="101"/>
      <c r="T32" s="101"/>
      <c r="U32" s="101"/>
      <c r="V32" s="101"/>
    </row>
    <row r="33" spans="1:22" x14ac:dyDescent="0.35">
      <c r="A33" s="101" t="s">
        <v>124</v>
      </c>
      <c r="B33" s="101"/>
      <c r="C33" s="101"/>
      <c r="D33" s="101"/>
      <c r="E33" s="101"/>
      <c r="F33" s="101"/>
      <c r="G33" s="101"/>
      <c r="H33" s="101"/>
      <c r="I33" s="101"/>
      <c r="J33" s="101"/>
      <c r="K33" s="101"/>
      <c r="L33" s="101"/>
      <c r="M33" s="101"/>
      <c r="N33" s="101"/>
      <c r="O33" s="101"/>
      <c r="P33" s="101"/>
      <c r="Q33" s="101"/>
      <c r="R33" s="101"/>
      <c r="S33" s="101"/>
      <c r="T33" s="101"/>
      <c r="U33" s="101"/>
      <c r="V33" s="101"/>
    </row>
    <row r="34" spans="1:22" x14ac:dyDescent="0.35">
      <c r="A34" s="101" t="s">
        <v>197</v>
      </c>
      <c r="B34" s="101"/>
      <c r="C34" s="101"/>
      <c r="D34" s="101"/>
      <c r="E34" s="101"/>
      <c r="F34" s="101"/>
      <c r="G34" s="101"/>
      <c r="H34" s="101"/>
      <c r="I34" s="101"/>
      <c r="J34" s="101" t="s">
        <v>198</v>
      </c>
      <c r="K34" s="101"/>
      <c r="L34" s="101"/>
      <c r="M34" s="101"/>
      <c r="N34" s="101"/>
      <c r="O34" s="101"/>
      <c r="P34" s="101"/>
      <c r="Q34" s="101"/>
      <c r="R34" s="101"/>
      <c r="S34" s="101"/>
      <c r="T34" s="101"/>
      <c r="U34" s="101"/>
      <c r="V34" s="101"/>
    </row>
    <row r="35" spans="1:22" x14ac:dyDescent="0.35">
      <c r="A35" s="101" t="s">
        <v>128</v>
      </c>
      <c r="B35" s="101"/>
      <c r="C35" s="101"/>
      <c r="D35" s="101"/>
      <c r="E35" s="101"/>
      <c r="F35" s="101"/>
      <c r="G35" s="101"/>
      <c r="H35" s="101"/>
      <c r="I35" s="101"/>
      <c r="J35" s="101" t="s">
        <v>199</v>
      </c>
      <c r="K35" s="101"/>
      <c r="L35" s="101"/>
      <c r="M35" s="101"/>
      <c r="N35" s="101"/>
      <c r="O35" s="101"/>
      <c r="P35" s="101"/>
      <c r="Q35" s="101"/>
      <c r="R35" s="101"/>
      <c r="S35" s="101"/>
      <c r="T35" s="101"/>
      <c r="U35" s="101"/>
      <c r="V35" s="101"/>
    </row>
    <row r="36" spans="1:22" x14ac:dyDescent="0.35">
      <c r="A36" s="101"/>
      <c r="B36" s="101" t="s">
        <v>145</v>
      </c>
      <c r="C36" s="101">
        <v>-0.95</v>
      </c>
      <c r="D36" s="101"/>
      <c r="E36" s="101"/>
      <c r="F36" s="101"/>
      <c r="G36" s="101"/>
      <c r="H36" s="101"/>
      <c r="I36" s="101"/>
      <c r="J36" s="101"/>
      <c r="K36" s="101"/>
      <c r="L36" s="101"/>
      <c r="M36" s="101"/>
      <c r="N36" s="101"/>
      <c r="O36" s="101"/>
      <c r="P36" s="101"/>
      <c r="Q36" s="101"/>
      <c r="R36" s="101"/>
      <c r="S36" s="101"/>
      <c r="T36" s="101"/>
      <c r="U36" s="101"/>
      <c r="V36" s="101"/>
    </row>
    <row r="37" spans="1:22" x14ac:dyDescent="0.35">
      <c r="A37" s="101"/>
      <c r="B37" s="101"/>
      <c r="C37" s="101"/>
      <c r="D37" s="101"/>
      <c r="E37" s="101"/>
      <c r="F37" s="101"/>
      <c r="G37" s="101"/>
      <c r="H37" s="101"/>
      <c r="I37" s="101"/>
      <c r="J37" s="101" t="s">
        <v>200</v>
      </c>
      <c r="K37" s="101"/>
      <c r="L37" s="101"/>
      <c r="M37" s="101"/>
      <c r="N37" s="101"/>
      <c r="O37" s="101"/>
      <c r="P37" s="101"/>
      <c r="Q37" s="101"/>
      <c r="R37" s="101"/>
      <c r="S37" s="101"/>
      <c r="T37" s="101"/>
      <c r="U37" s="101"/>
      <c r="V37" s="101"/>
    </row>
    <row r="38" spans="1:22" x14ac:dyDescent="0.35">
      <c r="A38" s="101" t="s">
        <v>201</v>
      </c>
      <c r="B38" s="101"/>
      <c r="C38" s="101"/>
      <c r="D38" s="101"/>
      <c r="E38" s="101"/>
      <c r="F38" s="101"/>
      <c r="G38" s="101"/>
      <c r="H38" s="101"/>
      <c r="I38" s="101"/>
      <c r="J38" s="101" t="s">
        <v>112</v>
      </c>
      <c r="K38" s="101"/>
      <c r="L38" s="101"/>
      <c r="M38" s="101"/>
      <c r="N38" s="101"/>
      <c r="O38" s="101"/>
      <c r="P38" s="101"/>
      <c r="Q38" s="101"/>
      <c r="R38" s="101"/>
      <c r="S38" s="101"/>
      <c r="T38" s="101"/>
      <c r="U38" s="101"/>
      <c r="V38" s="101"/>
    </row>
    <row r="39" spans="1:22" x14ac:dyDescent="0.35">
      <c r="A39" s="101" t="s">
        <v>202</v>
      </c>
      <c r="B39" s="101"/>
      <c r="C39" s="101"/>
      <c r="D39" s="101"/>
      <c r="E39" s="101"/>
      <c r="F39" s="101"/>
      <c r="G39" s="101"/>
      <c r="H39" s="101"/>
      <c r="I39" s="101"/>
      <c r="J39" s="101" t="s">
        <v>203</v>
      </c>
      <c r="K39" s="101"/>
      <c r="L39" s="101"/>
      <c r="M39" s="101"/>
      <c r="N39" s="101"/>
      <c r="O39" s="101"/>
      <c r="P39" s="101"/>
      <c r="Q39" s="101"/>
      <c r="R39" s="101"/>
      <c r="S39" s="101"/>
      <c r="T39" s="101"/>
      <c r="U39" s="101"/>
      <c r="V39" s="101"/>
    </row>
    <row r="40" spans="1:22" x14ac:dyDescent="0.35">
      <c r="A40" s="101"/>
      <c r="B40" s="101"/>
      <c r="C40" s="101"/>
      <c r="D40" s="101"/>
      <c r="E40" s="101"/>
      <c r="F40" s="101"/>
      <c r="G40" s="101"/>
      <c r="H40" s="101"/>
      <c r="I40" s="101"/>
      <c r="J40" s="101" t="s">
        <v>204</v>
      </c>
      <c r="K40" s="101"/>
      <c r="L40" s="101"/>
      <c r="M40" s="101"/>
      <c r="N40" s="101"/>
      <c r="O40" s="101"/>
      <c r="P40" s="101"/>
      <c r="Q40" s="101"/>
      <c r="R40" s="101"/>
      <c r="S40" s="101"/>
      <c r="T40" s="101"/>
      <c r="U40" s="101"/>
      <c r="V40" s="101"/>
    </row>
    <row r="41" spans="1:22" x14ac:dyDescent="0.35">
      <c r="A41" s="101" t="s">
        <v>200</v>
      </c>
      <c r="B41" s="101"/>
      <c r="C41" s="101"/>
      <c r="D41" s="101"/>
      <c r="E41" s="101"/>
      <c r="F41" s="101"/>
      <c r="G41" s="101"/>
      <c r="H41" s="101"/>
      <c r="I41" s="101"/>
      <c r="J41" s="101" t="s">
        <v>124</v>
      </c>
      <c r="K41" s="101"/>
      <c r="L41" s="101"/>
      <c r="M41" s="101"/>
      <c r="N41" s="101"/>
      <c r="O41" s="101"/>
      <c r="P41" s="101"/>
      <c r="Q41" s="101"/>
      <c r="R41" s="101"/>
      <c r="S41" s="101"/>
      <c r="T41" s="101"/>
      <c r="U41" s="101"/>
      <c r="V41" s="101"/>
    </row>
    <row r="42" spans="1:22" x14ac:dyDescent="0.35">
      <c r="A42" s="101" t="s">
        <v>112</v>
      </c>
      <c r="B42" s="101"/>
      <c r="C42" s="101"/>
      <c r="D42" s="101"/>
      <c r="E42" s="101"/>
      <c r="F42" s="101"/>
      <c r="G42" s="101"/>
      <c r="H42" s="101"/>
      <c r="I42" s="101"/>
      <c r="J42" s="101" t="s">
        <v>205</v>
      </c>
      <c r="K42" s="101"/>
      <c r="L42" s="101"/>
      <c r="M42" s="101"/>
      <c r="N42" s="101"/>
      <c r="O42" s="101"/>
      <c r="P42" s="101"/>
      <c r="Q42" s="101"/>
      <c r="R42" s="101"/>
      <c r="S42" s="101"/>
      <c r="T42" s="101"/>
      <c r="U42" s="101"/>
      <c r="V42" s="101"/>
    </row>
    <row r="43" spans="1:22" x14ac:dyDescent="0.35">
      <c r="A43" s="101" t="s">
        <v>203</v>
      </c>
      <c r="B43" s="101"/>
      <c r="C43" s="101"/>
      <c r="D43" s="101"/>
      <c r="E43" s="101"/>
      <c r="F43" s="101"/>
      <c r="G43" s="101"/>
      <c r="H43" s="101"/>
      <c r="I43" s="101"/>
      <c r="J43" s="101" t="s">
        <v>128</v>
      </c>
      <c r="K43" s="101"/>
      <c r="L43" s="101"/>
      <c r="M43" s="101"/>
      <c r="N43" s="101"/>
      <c r="O43" s="101"/>
      <c r="P43" s="101"/>
      <c r="Q43" s="101"/>
      <c r="R43" s="101"/>
      <c r="S43" s="101"/>
      <c r="T43" s="101"/>
      <c r="U43" s="101"/>
      <c r="V43" s="101"/>
    </row>
    <row r="44" spans="1:22" x14ac:dyDescent="0.35">
      <c r="A44" s="101" t="s">
        <v>204</v>
      </c>
      <c r="B44" s="101"/>
      <c r="C44" s="101"/>
      <c r="D44" s="101"/>
      <c r="E44" s="101"/>
      <c r="F44" s="101"/>
      <c r="G44" s="101"/>
      <c r="H44" s="101"/>
      <c r="I44" s="101"/>
      <c r="J44" s="101"/>
      <c r="K44" s="101" t="s">
        <v>147</v>
      </c>
      <c r="L44" s="101">
        <v>-0.3795</v>
      </c>
      <c r="M44" s="101"/>
      <c r="N44" s="101"/>
      <c r="O44" s="101"/>
      <c r="P44" s="101"/>
      <c r="Q44" s="101"/>
      <c r="R44" s="101"/>
      <c r="S44" s="101"/>
      <c r="T44" s="101"/>
      <c r="U44" s="101"/>
      <c r="V44" s="101"/>
    </row>
    <row r="45" spans="1:22" x14ac:dyDescent="0.35">
      <c r="A45" s="101" t="s">
        <v>124</v>
      </c>
      <c r="B45" s="101"/>
      <c r="C45" s="101"/>
      <c r="D45" s="101"/>
      <c r="E45" s="101"/>
      <c r="F45" s="101"/>
      <c r="G45" s="101"/>
      <c r="H45" s="101"/>
      <c r="I45" s="101"/>
      <c r="J45" s="101"/>
      <c r="K45" s="101"/>
      <c r="L45" s="101"/>
      <c r="M45" s="101"/>
      <c r="N45" s="101"/>
      <c r="O45" s="101"/>
      <c r="P45" s="101"/>
      <c r="Q45" s="101"/>
      <c r="R45" s="101"/>
      <c r="S45" s="101"/>
      <c r="T45" s="101"/>
      <c r="U45" s="101"/>
      <c r="V45" s="101"/>
    </row>
    <row r="46" spans="1:22" x14ac:dyDescent="0.35">
      <c r="A46" s="101" t="s">
        <v>206</v>
      </c>
      <c r="B46" s="101"/>
      <c r="C46" s="101"/>
      <c r="D46" s="101"/>
      <c r="E46" s="101"/>
      <c r="F46" s="101"/>
      <c r="G46" s="101"/>
      <c r="H46" s="101"/>
      <c r="I46" s="101"/>
      <c r="J46" s="101" t="s">
        <v>207</v>
      </c>
      <c r="K46" s="101"/>
      <c r="L46" s="101"/>
      <c r="M46" s="101"/>
      <c r="N46" s="101"/>
      <c r="O46" s="101"/>
      <c r="P46" s="101"/>
      <c r="Q46" s="101"/>
      <c r="R46" s="101"/>
      <c r="S46" s="101"/>
      <c r="T46" s="101"/>
      <c r="U46" s="101"/>
      <c r="V46" s="101"/>
    </row>
    <row r="47" spans="1:22" x14ac:dyDescent="0.35">
      <c r="A47" s="101" t="s">
        <v>128</v>
      </c>
      <c r="B47" s="101"/>
      <c r="C47" s="101"/>
      <c r="D47" s="101"/>
      <c r="E47" s="101"/>
      <c r="F47" s="101"/>
      <c r="G47" s="101"/>
      <c r="H47" s="101"/>
      <c r="I47" s="101"/>
      <c r="J47" s="101" t="s">
        <v>208</v>
      </c>
      <c r="K47" s="101"/>
      <c r="L47" s="101"/>
      <c r="M47" s="101"/>
      <c r="N47" s="101"/>
      <c r="O47" s="101"/>
      <c r="P47" s="101"/>
      <c r="Q47" s="101"/>
      <c r="R47" s="101"/>
      <c r="S47" s="101"/>
      <c r="T47" s="101"/>
      <c r="U47" s="101"/>
      <c r="V47" s="101"/>
    </row>
    <row r="48" spans="1:22" x14ac:dyDescent="0.35">
      <c r="A48" s="101"/>
      <c r="B48" s="101" t="s">
        <v>145</v>
      </c>
      <c r="C48" s="101">
        <v>-0.95</v>
      </c>
      <c r="D48" s="101"/>
      <c r="E48" s="101"/>
      <c r="F48" s="101"/>
      <c r="G48" s="101"/>
      <c r="H48" s="101"/>
      <c r="I48" s="101"/>
      <c r="J48" s="101"/>
      <c r="K48" s="101"/>
      <c r="L48" s="101"/>
      <c r="M48" s="101"/>
      <c r="N48" s="101"/>
      <c r="O48" s="101"/>
      <c r="P48" s="101"/>
      <c r="Q48" s="101"/>
      <c r="R48" s="101"/>
      <c r="S48" s="101"/>
      <c r="T48" s="101"/>
      <c r="U48" s="101"/>
      <c r="V48" s="101"/>
    </row>
    <row r="49" spans="1:22" x14ac:dyDescent="0.35">
      <c r="A49" s="101"/>
      <c r="B49" s="101"/>
      <c r="C49" s="101"/>
      <c r="D49" s="101"/>
      <c r="E49" s="101"/>
      <c r="F49" s="101"/>
      <c r="G49" s="101"/>
      <c r="H49" s="101"/>
      <c r="I49" s="101"/>
      <c r="J49" s="101"/>
      <c r="K49" s="101"/>
      <c r="L49" s="101"/>
      <c r="M49" s="101"/>
      <c r="N49" s="101"/>
      <c r="O49" s="101"/>
      <c r="P49" s="101"/>
      <c r="Q49" s="101"/>
      <c r="R49" s="101"/>
      <c r="S49" s="101"/>
      <c r="T49" s="101"/>
      <c r="U49" s="101"/>
      <c r="V49" s="101"/>
    </row>
    <row r="50" spans="1:22" x14ac:dyDescent="0.35">
      <c r="A50" s="101" t="s">
        <v>209</v>
      </c>
      <c r="B50" s="101"/>
      <c r="C50" s="101"/>
      <c r="D50" s="101"/>
      <c r="E50" s="101"/>
      <c r="F50" s="101"/>
      <c r="G50" s="101"/>
      <c r="H50" s="101"/>
      <c r="I50" s="101"/>
      <c r="J50" s="101"/>
      <c r="K50" s="101"/>
      <c r="L50" s="101"/>
      <c r="M50" s="101"/>
      <c r="N50" s="101"/>
      <c r="O50" s="101"/>
      <c r="P50" s="101"/>
      <c r="Q50" s="101"/>
      <c r="R50" s="101"/>
      <c r="S50" s="101"/>
      <c r="T50" s="101"/>
      <c r="U50" s="101"/>
      <c r="V50" s="101"/>
    </row>
    <row r="51" spans="1:22" x14ac:dyDescent="0.35">
      <c r="A51" s="101" t="s">
        <v>210</v>
      </c>
      <c r="B51" s="101"/>
      <c r="C51" s="101"/>
      <c r="D51" s="101"/>
      <c r="E51" s="101"/>
      <c r="F51" s="101"/>
      <c r="G51" s="101"/>
      <c r="H51" s="101"/>
      <c r="I51" s="101"/>
      <c r="J51" s="101"/>
      <c r="K51" s="101"/>
      <c r="L51" s="101"/>
      <c r="M51" s="101"/>
      <c r="N51" s="101"/>
      <c r="O51" s="101"/>
      <c r="P51" s="101"/>
      <c r="Q51" s="101"/>
      <c r="R51" s="101"/>
      <c r="S51" s="101"/>
      <c r="T51" s="101"/>
      <c r="U51" s="101"/>
      <c r="V51" s="101"/>
    </row>
    <row r="52" spans="1:22" x14ac:dyDescent="0.35">
      <c r="A52" s="101"/>
      <c r="B52" s="101"/>
      <c r="C52" s="101"/>
      <c r="D52" s="101"/>
      <c r="E52" s="101"/>
      <c r="F52" s="101"/>
      <c r="G52" s="101"/>
      <c r="H52" s="101"/>
      <c r="I52" s="101"/>
      <c r="J52" s="101"/>
      <c r="K52" s="101"/>
      <c r="L52" s="101"/>
      <c r="M52" s="101"/>
      <c r="N52" s="101"/>
      <c r="O52" s="101"/>
      <c r="P52" s="101"/>
      <c r="Q52" s="101"/>
      <c r="R52" s="101"/>
      <c r="S52" s="101"/>
      <c r="T52" s="101"/>
      <c r="U52" s="101"/>
      <c r="V52" s="10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Principal</vt:lpstr>
      <vt:lpstr>Parte1</vt:lpstr>
      <vt:lpstr>Partes2</vt:lpstr>
      <vt:lpstr>Parte3</vt:lpstr>
      <vt:lpstr>Parte4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Carrión</dc:creator>
  <cp:lastModifiedBy>Francisco Carrión</cp:lastModifiedBy>
  <cp:lastPrinted>2025-06-21T23:53:09Z</cp:lastPrinted>
  <dcterms:created xsi:type="dcterms:W3CDTF">2025-06-30T22:42:23Z</dcterms:created>
  <dcterms:modified xsi:type="dcterms:W3CDTF">2025-07-02T03:20:13Z</dcterms:modified>
</cp:coreProperties>
</file>