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Respaldos\Descargas\"/>
    </mc:Choice>
  </mc:AlternateContent>
  <xr:revisionPtr revIDLastSave="0" documentId="8_{067B471D-251D-4C90-B57F-2D0633F39A66}" xr6:coauthVersionLast="47" xr6:coauthVersionMax="47" xr10:uidLastSave="{00000000-0000-0000-0000-000000000000}"/>
  <bookViews>
    <workbookView xWindow="-108" yWindow="-108" windowWidth="23256" windowHeight="12456" firstSheet="2" activeTab="4" xr2:uid="{6E7E0C77-B443-4D2A-B097-562588EE0A08}"/>
  </bookViews>
  <sheets>
    <sheet name="Tamaño de muestra " sheetId="1" r:id="rId1"/>
    <sheet name="Técnicas de Muestreo" sheetId="2" r:id="rId2"/>
    <sheet name="Tecnicas de muestreo Subgrupos" sheetId="3" r:id="rId3"/>
    <sheet name="Pruebas de Hipotesis 1 muestra" sheetId="4" r:id="rId4"/>
    <sheet name="Pruebas de Hipotesis 2 muestras"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9" i="5" l="1"/>
  <c r="I53" i="3"/>
  <c r="T116" i="5"/>
  <c r="P114" i="5" l="1"/>
  <c r="P100" i="5"/>
  <c r="P86" i="5"/>
  <c r="Y78" i="5"/>
  <c r="W78" i="5"/>
  <c r="W76" i="5"/>
  <c r="C120" i="5"/>
  <c r="C101" i="5"/>
  <c r="E83" i="5"/>
  <c r="F83" i="5" s="1"/>
  <c r="E84" i="5"/>
  <c r="F84" i="5" s="1"/>
  <c r="E85" i="5"/>
  <c r="F85" i="5" s="1"/>
  <c r="E86" i="5"/>
  <c r="F86" i="5" s="1"/>
  <c r="E87" i="5"/>
  <c r="F87" i="5" s="1"/>
  <c r="E88" i="5"/>
  <c r="F88" i="5" s="1"/>
  <c r="E89" i="5"/>
  <c r="F89" i="5" s="1"/>
  <c r="E90" i="5"/>
  <c r="F90" i="5" s="1"/>
  <c r="E82" i="5"/>
  <c r="F82" i="5" s="1"/>
  <c r="E81" i="5"/>
  <c r="F81" i="5" s="1"/>
  <c r="U58" i="5"/>
  <c r="U40" i="5"/>
  <c r="P38" i="5"/>
  <c r="U22" i="5"/>
  <c r="S61" i="5" s="1"/>
  <c r="P56" i="5"/>
  <c r="P20" i="5"/>
  <c r="F50" i="5"/>
  <c r="F22" i="5"/>
  <c r="C48" i="5"/>
  <c r="F36" i="5"/>
  <c r="C34" i="5"/>
  <c r="C20" i="5"/>
  <c r="E162" i="4"/>
  <c r="C162" i="4"/>
  <c r="E156" i="4"/>
  <c r="E142" i="4"/>
  <c r="C154" i="4"/>
  <c r="E128" i="4"/>
  <c r="C140" i="4"/>
  <c r="C126" i="4"/>
  <c r="J114" i="4"/>
  <c r="D103" i="4"/>
  <c r="D89" i="4"/>
  <c r="D75" i="4"/>
  <c r="D50" i="4"/>
  <c r="D36" i="4"/>
  <c r="C48" i="4"/>
  <c r="D22" i="4"/>
  <c r="C34" i="4"/>
  <c r="C20" i="4"/>
  <c r="Q27" i="4"/>
  <c r="Q25" i="4"/>
  <c r="N38" i="3"/>
  <c r="N37" i="3"/>
  <c r="Q37" i="3" s="1"/>
  <c r="N36" i="3"/>
  <c r="Q36" i="3" s="1"/>
  <c r="Q38" i="3"/>
  <c r="I75" i="3"/>
  <c r="I35" i="3"/>
  <c r="N29" i="3"/>
  <c r="K29" i="3"/>
  <c r="H29" i="3"/>
  <c r="F64" i="2"/>
  <c r="F63" i="2"/>
  <c r="F62" i="2"/>
  <c r="F61" i="2"/>
  <c r="U36"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N36" i="2"/>
  <c r="O32" i="2"/>
  <c r="N32" i="2"/>
  <c r="H36" i="2"/>
  <c r="B36" i="2"/>
  <c r="C24" i="2"/>
  <c r="T88" i="5" l="1"/>
  <c r="T102" i="5"/>
  <c r="S25" i="5"/>
  <c r="S43" i="5"/>
  <c r="F91" i="5"/>
  <c r="C93" i="5"/>
  <c r="E91" i="5"/>
  <c r="T33" i="1"/>
  <c r="U30" i="1"/>
  <c r="T25" i="1"/>
  <c r="U22" i="1"/>
  <c r="T17" i="1"/>
  <c r="U14" i="1"/>
  <c r="T9" i="1"/>
  <c r="U6" i="1"/>
  <c r="L33" i="1"/>
  <c r="M30" i="1"/>
  <c r="O36" i="1" s="1"/>
  <c r="L25" i="1"/>
  <c r="M22" i="1"/>
  <c r="O28" i="1" s="1"/>
  <c r="L17" i="1"/>
  <c r="M14" i="1"/>
  <c r="L9" i="1"/>
  <c r="M6" i="1"/>
  <c r="D33" i="1"/>
  <c r="E30" i="1"/>
  <c r="D25" i="1"/>
  <c r="E22" i="1"/>
  <c r="D17" i="1"/>
  <c r="E14" i="1"/>
  <c r="G20" i="1" s="1"/>
  <c r="D9" i="1"/>
  <c r="E6" i="1"/>
  <c r="G12" i="1" s="1"/>
  <c r="F104" i="5" l="1"/>
  <c r="E108" i="5" s="1"/>
  <c r="F142" i="5"/>
  <c r="F123" i="5"/>
  <c r="W12" i="1"/>
  <c r="W20" i="1"/>
  <c r="O12" i="1"/>
  <c r="W36" i="1"/>
  <c r="W28" i="1"/>
  <c r="O20" i="1"/>
  <c r="G28" i="1"/>
  <c r="G36" i="1"/>
  <c r="E127" i="5" l="1"/>
  <c r="E1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1" authorId="0" shapeId="0" xr:uid="{262E745B-CE55-4EA5-BE2C-BC7A3785899F}">
      <text>
        <r>
          <rPr>
            <sz val="10"/>
            <color rgb="FF000000"/>
            <rFont val="Calibri"/>
            <family val="2"/>
            <scheme val="minor"/>
          </rPr>
          <t>La persona que ha respondido ha actualizado este valor.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2" authorId="0" shapeId="0" xr:uid="{C478E06C-ABEC-4B2F-A066-E500D560A06E}">
      <text>
        <r>
          <rPr>
            <sz val="10"/>
            <color rgb="FF000000"/>
            <rFont val="Calibri"/>
            <family val="2"/>
            <scheme val="minor"/>
          </rPr>
          <t>La persona que ha respondido ha actualizado este valor.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21" authorId="0" shapeId="0" xr:uid="{85E23314-DDC3-400B-859D-A80CAD474ADE}">
      <text>
        <r>
          <rPr>
            <sz val="10"/>
            <color rgb="FF000000"/>
            <rFont val="Calibri"/>
            <family val="2"/>
            <scheme val="minor"/>
          </rPr>
          <t>La persona que ha respondido ha actualizado este valor.</t>
        </r>
      </text>
    </comment>
  </commentList>
</comments>
</file>

<file path=xl/sharedStrings.xml><?xml version="1.0" encoding="utf-8"?>
<sst xmlns="http://schemas.openxmlformats.org/spreadsheetml/2006/main" count="541" uniqueCount="233">
  <si>
    <t xml:space="preserve">Tamaño de muestra </t>
  </si>
  <si>
    <t>N</t>
  </si>
  <si>
    <t>z</t>
  </si>
  <si>
    <t>p</t>
  </si>
  <si>
    <t>q</t>
  </si>
  <si>
    <t>e</t>
  </si>
  <si>
    <t>n1=</t>
  </si>
  <si>
    <t>n2=</t>
  </si>
  <si>
    <t>n3=</t>
  </si>
  <si>
    <t>n4=</t>
  </si>
  <si>
    <t>Tamaños</t>
  </si>
  <si>
    <t>Escogemos 28 porque tiene un mayor porcentaje de acierto con 95% por encima del 21. Entonces n será igual a 28</t>
  </si>
  <si>
    <t xml:space="preserve">Tabla de datos de la pregunta 8.-Califique de 1 a 100 la publicidad que encuentra en los medios de comunicación sobre el uso de aplicaciones para aprender idiomas </t>
  </si>
  <si>
    <t>Promedio General</t>
  </si>
  <si>
    <t>Muestreo Aleatorio Simple Calculadora</t>
  </si>
  <si>
    <t>Promedio</t>
  </si>
  <si>
    <t>Muestreo Aleatorio Simple Tabla</t>
  </si>
  <si>
    <t>5ta Columna, 3ra Fila</t>
  </si>
  <si>
    <t>Muestreo Sistemático</t>
  </si>
  <si>
    <t>k=</t>
  </si>
  <si>
    <t>n=</t>
  </si>
  <si>
    <t>N=</t>
  </si>
  <si>
    <t>r=</t>
  </si>
  <si>
    <t>Pomedio</t>
  </si>
  <si>
    <t>Muestreo Aleatorio Simple Excel</t>
  </si>
  <si>
    <t>Usamos la funcion ALEATORIO()</t>
  </si>
  <si>
    <t xml:space="preserve">Promedio </t>
  </si>
  <si>
    <t>u=</t>
  </si>
  <si>
    <t>X Calculadora</t>
  </si>
  <si>
    <t>X Tabla</t>
  </si>
  <si>
    <t>X Muestreo Sistemático</t>
  </si>
  <si>
    <t>X Excel</t>
  </si>
  <si>
    <t>dif=</t>
  </si>
  <si>
    <t xml:space="preserve">Tecnicas de Muestreo por Subgrupos </t>
  </si>
  <si>
    <t>SubgrupoN1</t>
  </si>
  <si>
    <t>SubgrupoN2</t>
  </si>
  <si>
    <t>SubgrupoN3</t>
  </si>
  <si>
    <t>Regla de 3</t>
  </si>
  <si>
    <t>x</t>
  </si>
  <si>
    <t>x=</t>
  </si>
  <si>
    <t>Subgrupo N1</t>
  </si>
  <si>
    <t>N=38</t>
  </si>
  <si>
    <t>Muestra=8</t>
  </si>
  <si>
    <t>4ta Columna, 6ta Fila</t>
  </si>
  <si>
    <t>r=(1,5)</t>
  </si>
  <si>
    <t>Subgrupo N2</t>
  </si>
  <si>
    <t>N=60</t>
  </si>
  <si>
    <t>Muestra=12</t>
  </si>
  <si>
    <t>3ra Columna, 6ta Fila</t>
  </si>
  <si>
    <t>Subgrupo N3</t>
  </si>
  <si>
    <t>N=40</t>
  </si>
  <si>
    <t>Pruebas de Hipótesis para una Muestra</t>
  </si>
  <si>
    <t>1. El promedio general de la calificación que dieron los estudiantes a la publicidad en los medios de comunicación sobre el uso de apps para aprender idiomas es de 63,23 puntos con una desviación de 23,59. Se toma una muestra de 98 personas, donde se sabe que el promedio es de 63,5 puntos con una desviación de 22,35. Trabaje con un alpha de 0,05 y pruebe las hipótesis:</t>
  </si>
  <si>
    <r>
      <t xml:space="preserve">a) u </t>
    </r>
    <r>
      <rPr>
        <sz val="11"/>
        <color theme="1"/>
        <rFont val="Calibri"/>
        <family val="2"/>
      </rPr>
      <t>≠ 63,23</t>
    </r>
  </si>
  <si>
    <r>
      <t xml:space="preserve">b) u </t>
    </r>
    <r>
      <rPr>
        <sz val="11"/>
        <color theme="1"/>
        <rFont val="Calibri"/>
        <family val="2"/>
      </rPr>
      <t>≥</t>
    </r>
    <r>
      <rPr>
        <sz val="11"/>
        <color theme="1"/>
        <rFont val="Calibri"/>
        <family val="2"/>
        <scheme val="minor"/>
      </rPr>
      <t xml:space="preserve"> 63,23</t>
    </r>
  </si>
  <si>
    <r>
      <t xml:space="preserve">c) u </t>
    </r>
    <r>
      <rPr>
        <sz val="11"/>
        <color theme="1"/>
        <rFont val="Calibri"/>
        <family val="2"/>
      </rPr>
      <t>≤</t>
    </r>
    <r>
      <rPr>
        <sz val="11"/>
        <color theme="1"/>
        <rFont val="Calibri"/>
        <family val="2"/>
        <scheme val="minor"/>
      </rPr>
      <t xml:space="preserve"> 63,23 </t>
    </r>
  </si>
  <si>
    <t xml:space="preserve">  </t>
  </si>
  <si>
    <t xml:space="preserve">Desviación </t>
  </si>
  <si>
    <t>H1: u ≠ 63,23</t>
  </si>
  <si>
    <t>Ho: u = 63,23</t>
  </si>
  <si>
    <t xml:space="preserve">a) El promedio es diferente a 63,23 puntos </t>
  </si>
  <si>
    <t xml:space="preserve">1.. </t>
  </si>
  <si>
    <t xml:space="preserve">2.. </t>
  </si>
  <si>
    <t>α=0,05</t>
  </si>
  <si>
    <t>Punto Crítico=</t>
  </si>
  <si>
    <t>0,95/2=</t>
  </si>
  <si>
    <t>→ ±1,96</t>
  </si>
  <si>
    <t>3..</t>
  </si>
  <si>
    <t>Datos=</t>
  </si>
  <si>
    <t>σ=</t>
  </si>
  <si>
    <t>x̄=</t>
  </si>
  <si>
    <t>s=</t>
  </si>
  <si>
    <t>α=</t>
  </si>
  <si>
    <t>4..</t>
  </si>
  <si>
    <r>
      <t xml:space="preserve">Ho se acepta si -1,96 </t>
    </r>
    <r>
      <rPr>
        <sz val="11"/>
        <color theme="1"/>
        <rFont val="Calibri"/>
        <family val="2"/>
      </rPr>
      <t xml:space="preserve">≤ Z ≤ </t>
    </r>
    <r>
      <rPr>
        <sz val="11"/>
        <color theme="1"/>
        <rFont val="Calibri"/>
        <family val="2"/>
        <scheme val="minor"/>
      </rPr>
      <t>1,96</t>
    </r>
  </si>
  <si>
    <t>5..</t>
  </si>
  <si>
    <t>Ho se acepta; el promedio general es igual a 63,23 puntos</t>
  </si>
  <si>
    <t xml:space="preserve">b) El promedio es mayor o igual a 63,23 puntos </t>
  </si>
  <si>
    <r>
      <t xml:space="preserve">Ho: u </t>
    </r>
    <r>
      <rPr>
        <sz val="11"/>
        <color theme="1"/>
        <rFont val="Calibri"/>
        <family val="2"/>
      </rPr>
      <t>≥</t>
    </r>
    <r>
      <rPr>
        <sz val="11"/>
        <color theme="1"/>
        <rFont val="Calibri"/>
        <family val="2"/>
        <scheme val="minor"/>
      </rPr>
      <t xml:space="preserve"> 63,23</t>
    </r>
  </si>
  <si>
    <t>H1: u &lt; 63,23</t>
  </si>
  <si>
    <t>0,5-0,05=</t>
  </si>
  <si>
    <t>→ +1,65</t>
  </si>
  <si>
    <r>
      <t>Ho se acepta si</t>
    </r>
    <r>
      <rPr>
        <sz val="11"/>
        <color theme="1"/>
        <rFont val="Calibri"/>
        <family val="2"/>
      </rPr>
      <t xml:space="preserve"> Z ≤ </t>
    </r>
    <r>
      <rPr>
        <sz val="11"/>
        <color theme="1"/>
        <rFont val="Calibri"/>
        <family val="2"/>
        <scheme val="minor"/>
      </rPr>
      <t>1,65</t>
    </r>
  </si>
  <si>
    <t>Ho se acepta; el promedio general no es mayor a 63,23 puntos.</t>
  </si>
  <si>
    <t>→ -1,65</t>
  </si>
  <si>
    <t>Ho se acepta; el promedio general no es menor a 63,23 puntos.</t>
  </si>
  <si>
    <t xml:space="preserve">c) El promedio es menor o igual a 63,23 puntos </t>
  </si>
  <si>
    <r>
      <t xml:space="preserve">Ho: u </t>
    </r>
    <r>
      <rPr>
        <sz val="11"/>
        <color theme="1"/>
        <rFont val="Calibri"/>
        <family val="2"/>
      </rPr>
      <t>≤</t>
    </r>
    <r>
      <rPr>
        <sz val="11"/>
        <color theme="1"/>
        <rFont val="Calibri"/>
        <family val="2"/>
        <scheme val="minor"/>
      </rPr>
      <t xml:space="preserve"> 63,23</t>
    </r>
  </si>
  <si>
    <t>H1: u &gt; 63,23</t>
  </si>
  <si>
    <r>
      <t>Ho se acepta si</t>
    </r>
    <r>
      <rPr>
        <sz val="11"/>
        <color theme="1"/>
        <rFont val="Calibri"/>
        <family val="2"/>
      </rPr>
      <t xml:space="preserve"> Z ≥ -</t>
    </r>
    <r>
      <rPr>
        <sz val="11"/>
        <color theme="1"/>
        <rFont val="Calibri"/>
        <family val="2"/>
        <scheme val="minor"/>
      </rPr>
      <t>1,65</t>
    </r>
  </si>
  <si>
    <t>2. Se tiene que el promedio general que dieron los estudiantes a la publicidad en los medios de comuncionación sobre el uso de apps para aprender idiomas es de 63,23 puntos con una desviación de 23,59. Se toma una muestra de 19 estudiantes, donde se sabe que el promedio es de 67 puntos con una desviación de 21,06. Trabaje con el alpha de 0,10 y pruebe las hipótesis:</t>
  </si>
  <si>
    <t>b) u &gt; 63,23</t>
  </si>
  <si>
    <t xml:space="preserve">c) u &lt; 63,23 </t>
  </si>
  <si>
    <t xml:space="preserve">b) El promedio es mayor a 63,23 puntos </t>
  </si>
  <si>
    <t xml:space="preserve">c) El promedio es menor a 63,23 puntos </t>
  </si>
  <si>
    <t>gl=</t>
  </si>
  <si>
    <t>n-1=</t>
  </si>
  <si>
    <t>19-1=</t>
  </si>
  <si>
    <t>→ ±1,734</t>
  </si>
  <si>
    <t>→ +1,330</t>
  </si>
  <si>
    <r>
      <t xml:space="preserve">Ho se acepta si -1,734 </t>
    </r>
    <r>
      <rPr>
        <sz val="11"/>
        <color theme="1"/>
        <rFont val="Calibri"/>
        <family val="2"/>
      </rPr>
      <t xml:space="preserve">≤ t ≤ </t>
    </r>
    <r>
      <rPr>
        <sz val="11"/>
        <color theme="1"/>
        <rFont val="Calibri"/>
        <family val="2"/>
        <scheme val="minor"/>
      </rPr>
      <t>1,734</t>
    </r>
  </si>
  <si>
    <t>α=0,10</t>
  </si>
  <si>
    <t>→ -1,330</t>
  </si>
  <si>
    <t xml:space="preserve">3. </t>
  </si>
  <si>
    <r>
      <rPr>
        <sz val="11"/>
        <color theme="1"/>
        <rFont val="Calibri"/>
        <family val="2"/>
      </rPr>
      <t>π</t>
    </r>
    <r>
      <rPr>
        <sz val="11"/>
        <color theme="1"/>
        <rFont val="Calibri"/>
        <family val="2"/>
        <scheme val="minor"/>
      </rPr>
      <t>=</t>
    </r>
  </si>
  <si>
    <t>X=</t>
  </si>
  <si>
    <t>p=</t>
  </si>
  <si>
    <t>b) π &gt; 0,70</t>
  </si>
  <si>
    <t>c) π &lt; 0,70</t>
  </si>
  <si>
    <t>Ho: π = 0,70</t>
  </si>
  <si>
    <t>H1: π ≠ 0,70</t>
  </si>
  <si>
    <r>
      <t>a) π =</t>
    </r>
    <r>
      <rPr>
        <sz val="11"/>
        <color theme="1"/>
        <rFont val="Calibri"/>
        <family val="2"/>
      </rPr>
      <t xml:space="preserve"> 0,70</t>
    </r>
  </si>
  <si>
    <t xml:space="preserve">a) La proporción de la población es igual a 63,23 puntos </t>
  </si>
  <si>
    <t xml:space="preserve">c) La proporción de la población es menor a 63,23 puntos </t>
  </si>
  <si>
    <t xml:space="preserve">b) La proporción de la población es mayor a 63,23 puntos </t>
  </si>
  <si>
    <r>
      <t xml:space="preserve">Ho: π </t>
    </r>
    <r>
      <rPr>
        <sz val="11"/>
        <color theme="1"/>
        <rFont val="Calibri"/>
        <family val="2"/>
      </rPr>
      <t>≤</t>
    </r>
    <r>
      <rPr>
        <sz val="11"/>
        <color theme="1"/>
        <rFont val="Calibri"/>
        <family val="2"/>
        <scheme val="minor"/>
      </rPr>
      <t xml:space="preserve"> 0,70</t>
    </r>
  </si>
  <si>
    <t>H1: π &gt; 0,70</t>
  </si>
  <si>
    <r>
      <t xml:space="preserve">Ho: π </t>
    </r>
    <r>
      <rPr>
        <sz val="11"/>
        <color theme="1"/>
        <rFont val="Calibri"/>
        <family val="2"/>
      </rPr>
      <t>≥</t>
    </r>
    <r>
      <rPr>
        <sz val="11"/>
        <color theme="1"/>
        <rFont val="Calibri"/>
        <family val="2"/>
        <scheme val="minor"/>
      </rPr>
      <t xml:space="preserve"> 0,70</t>
    </r>
  </si>
  <si>
    <t>H1: π &lt; 0,70</t>
  </si>
  <si>
    <t>→ ±1,65</t>
  </si>
  <si>
    <r>
      <t xml:space="preserve">Ho se acepta si -1,65 </t>
    </r>
    <r>
      <rPr>
        <sz val="11"/>
        <color theme="1"/>
        <rFont val="Calibri"/>
        <family val="2"/>
      </rPr>
      <t xml:space="preserve">≤ Z ≤ </t>
    </r>
    <r>
      <rPr>
        <sz val="11"/>
        <color theme="1"/>
        <rFont val="Calibri"/>
        <family val="2"/>
        <scheme val="minor"/>
      </rPr>
      <t>1,65</t>
    </r>
  </si>
  <si>
    <t>Ho se acepta; la proporción de personas que contestan por arriba de 50 puntos es igual a 70%</t>
  </si>
  <si>
    <t>→ +1,29</t>
  </si>
  <si>
    <r>
      <t>Ho se acepta si</t>
    </r>
    <r>
      <rPr>
        <sz val="11"/>
        <color theme="1"/>
        <rFont val="Calibri"/>
        <family val="2"/>
      </rPr>
      <t xml:space="preserve"> Z ≤ 1,29</t>
    </r>
  </si>
  <si>
    <t>0,5-0,10=</t>
  </si>
  <si>
    <t>→ -1,29</t>
  </si>
  <si>
    <t>Ho se acepta;  la proporción de personas no es mayor a 70%</t>
  </si>
  <si>
    <t>6..</t>
  </si>
  <si>
    <t>VALOR p</t>
  </si>
  <si>
    <t>p=0,5 - 0,4345=</t>
  </si>
  <si>
    <t>* 100=</t>
  </si>
  <si>
    <t>%</t>
  </si>
  <si>
    <t xml:space="preserve">Pruebas de Hipótesis para 2 muestras </t>
  </si>
  <si>
    <t>1. Se toma 2 muestras de estudiantes de la ESPE de las que se sabe el promedio de la primera muestra es de 60 con una desviación de 23,64 y la muestra representa 60 estudiantes. El promedio de la segunda muestra es de 65 con una desviación de 2,57 y representa 40 estudiantes. Trabajar con un alpha de 0,05 y pruebe las siguientes hipótesis.</t>
  </si>
  <si>
    <t>a) u1 &gt; u2</t>
  </si>
  <si>
    <t>b) u2 &lt; u1</t>
  </si>
  <si>
    <t>c) u1 = u2</t>
  </si>
  <si>
    <t>H1: u1 &gt; u2</t>
  </si>
  <si>
    <r>
      <t xml:space="preserve">Ho:  u1 </t>
    </r>
    <r>
      <rPr>
        <sz val="11"/>
        <color theme="1"/>
        <rFont val="Calibri"/>
        <family val="2"/>
      </rPr>
      <t>≤</t>
    </r>
    <r>
      <rPr>
        <sz val="11"/>
        <color theme="1"/>
        <rFont val="Calibri"/>
        <family val="2"/>
        <scheme val="minor"/>
      </rPr>
      <t xml:space="preserve"> u2</t>
    </r>
  </si>
  <si>
    <t>Datos:</t>
  </si>
  <si>
    <t>σ1=</t>
  </si>
  <si>
    <t>u1=</t>
  </si>
  <si>
    <t>u2=</t>
  </si>
  <si>
    <t>σ2=</t>
  </si>
  <si>
    <t xml:space="preserve"> </t>
  </si>
  <si>
    <t>=</t>
  </si>
  <si>
    <t xml:space="preserve">Ho se acepta si Z ≤ 1,65   </t>
  </si>
  <si>
    <t>Ho se acepta; el promedio de la muestra 1 no es mayor al promedio de la muestra 2.</t>
  </si>
  <si>
    <t>a) El promedio de la primera muestra es mayor al de la segunda muestra.</t>
  </si>
  <si>
    <t>b) El promedio de la primera muestra es menor al de la segunda muestra.</t>
  </si>
  <si>
    <t xml:space="preserve">Ho se acepta si Z ≥ -1,65 </t>
  </si>
  <si>
    <t>Ho se acepta; el promedio de la muestra 2 no es menor al promedio de la muestra 1.</t>
  </si>
  <si>
    <t>H1: u1 &lt; u2</t>
  </si>
  <si>
    <r>
      <t xml:space="preserve">Ho:  u1 </t>
    </r>
    <r>
      <rPr>
        <sz val="11"/>
        <color theme="1"/>
        <rFont val="Calibri"/>
        <family val="2"/>
      </rPr>
      <t>≥</t>
    </r>
    <r>
      <rPr>
        <sz val="11"/>
        <color theme="1"/>
        <rFont val="Calibri"/>
        <family val="2"/>
        <scheme val="minor"/>
      </rPr>
      <t xml:space="preserve"> u2</t>
    </r>
  </si>
  <si>
    <t>Ho: u1 = u2</t>
  </si>
  <si>
    <r>
      <t xml:space="preserve">H1: u1 </t>
    </r>
    <r>
      <rPr>
        <sz val="11"/>
        <color theme="1"/>
        <rFont val="Calibri"/>
        <family val="2"/>
      </rPr>
      <t>≠</t>
    </r>
    <r>
      <rPr>
        <sz val="9.9"/>
        <color theme="1"/>
        <rFont val="Calibri"/>
        <family val="2"/>
      </rPr>
      <t xml:space="preserve"> u2</t>
    </r>
  </si>
  <si>
    <t xml:space="preserve">Ho se acepta si -1,96 ≤ Z ≤ 1,96 </t>
  </si>
  <si>
    <t>Ho se acepta; el promedio de la muestra 1 es igual al promedio de la muestra 2.</t>
  </si>
  <si>
    <r>
      <t xml:space="preserve">c) u1 </t>
    </r>
    <r>
      <rPr>
        <sz val="11"/>
        <color theme="1"/>
        <rFont val="Calibri"/>
        <family val="2"/>
      </rPr>
      <t>≠</t>
    </r>
    <r>
      <rPr>
        <sz val="11"/>
        <color theme="1"/>
        <rFont val="Calibri"/>
        <family val="2"/>
        <scheme val="minor"/>
      </rPr>
      <t xml:space="preserve"> u2</t>
    </r>
  </si>
  <si>
    <t>n1+n2-2=</t>
  </si>
  <si>
    <t>→ +1,314</t>
  </si>
  <si>
    <t>S1=</t>
  </si>
  <si>
    <t>S2=</t>
  </si>
  <si>
    <t>→ -1,314</t>
  </si>
  <si>
    <t xml:space="preserve">Ho se acepta si t ≥ -1,314 </t>
  </si>
  <si>
    <t>Ho se acepta; el promedio de la muestra 1 no es menor al promedio de la muestra 2.</t>
  </si>
  <si>
    <t>c) El promedio de la primera muestra es diferente al de la segunda muestra.</t>
  </si>
  <si>
    <t>→ ±1,703</t>
  </si>
  <si>
    <t>Ho se acepta si -1,703 ≤ Z ≤ 1,703</t>
  </si>
  <si>
    <t>3. Se tiene los siguientes datos. Trabaje con un alpha de 0,05 y prueba las hipótesis:</t>
  </si>
  <si>
    <t>Antes</t>
  </si>
  <si>
    <t xml:space="preserve">Después </t>
  </si>
  <si>
    <t>d</t>
  </si>
  <si>
    <t>〖d^2〗</t>
  </si>
  <si>
    <t>Promedio=</t>
  </si>
  <si>
    <t>a) ud &gt; 0</t>
  </si>
  <si>
    <t>b) ud &lt; 0</t>
  </si>
  <si>
    <r>
      <t xml:space="preserve">c) ud </t>
    </r>
    <r>
      <rPr>
        <sz val="11"/>
        <color theme="1"/>
        <rFont val="Calibri"/>
        <family val="2"/>
      </rPr>
      <t>≠</t>
    </r>
    <r>
      <rPr>
        <sz val="11"/>
        <color theme="1"/>
        <rFont val="Calibri"/>
        <family val="2"/>
        <scheme val="minor"/>
      </rPr>
      <t xml:space="preserve"> 0</t>
    </r>
  </si>
  <si>
    <t>a) El promedio de la diferencias es mayor a 0</t>
  </si>
  <si>
    <t>H1: ud &gt; 0</t>
  </si>
  <si>
    <r>
      <t xml:space="preserve">Ho:  ud </t>
    </r>
    <r>
      <rPr>
        <sz val="11"/>
        <color theme="1"/>
        <rFont val="Calibri"/>
        <family val="2"/>
      </rPr>
      <t>≤</t>
    </r>
    <r>
      <rPr>
        <sz val="11"/>
        <color theme="1"/>
        <rFont val="Calibri"/>
        <family val="2"/>
        <scheme val="minor"/>
      </rPr>
      <t xml:space="preserve"> 0</t>
    </r>
  </si>
  <si>
    <t>n</t>
  </si>
  <si>
    <t>→ +1,833</t>
  </si>
  <si>
    <r>
      <t xml:space="preserve">Ho se acepta si t </t>
    </r>
    <r>
      <rPr>
        <sz val="11"/>
        <color theme="1"/>
        <rFont val="Calibri"/>
        <family val="2"/>
      </rPr>
      <t>≤</t>
    </r>
    <r>
      <rPr>
        <sz val="11"/>
        <color theme="1"/>
        <rFont val="Calibri"/>
        <family val="2"/>
        <scheme val="minor"/>
      </rPr>
      <t xml:space="preserve"> 1,314 </t>
    </r>
  </si>
  <si>
    <r>
      <t xml:space="preserve">Ho se acepta si t </t>
    </r>
    <r>
      <rPr>
        <sz val="11"/>
        <color theme="1"/>
        <rFont val="Calibri"/>
        <family val="2"/>
      </rPr>
      <t>≤</t>
    </r>
    <r>
      <rPr>
        <sz val="11"/>
        <color theme="1"/>
        <rFont val="Calibri"/>
        <family val="2"/>
        <scheme val="minor"/>
      </rPr>
      <t xml:space="preserve"> 1,833</t>
    </r>
  </si>
  <si>
    <t>Ho se acepta; el promedio ud no es mayor a 0</t>
  </si>
  <si>
    <t>b) El promedio de la diferencias es menor a 0</t>
  </si>
  <si>
    <t>H1: ud &lt; 0</t>
  </si>
  <si>
    <r>
      <t xml:space="preserve">Ho:  ud </t>
    </r>
    <r>
      <rPr>
        <sz val="11"/>
        <color theme="1"/>
        <rFont val="Calibri"/>
        <family val="2"/>
      </rPr>
      <t>≥</t>
    </r>
    <r>
      <rPr>
        <sz val="11"/>
        <color theme="1"/>
        <rFont val="Calibri"/>
        <family val="2"/>
        <scheme val="minor"/>
      </rPr>
      <t xml:space="preserve"> 0</t>
    </r>
  </si>
  <si>
    <t>→ -1,833</t>
  </si>
  <si>
    <r>
      <t xml:space="preserve">Ho se acepta si t </t>
    </r>
    <r>
      <rPr>
        <sz val="11"/>
        <color theme="1"/>
        <rFont val="Calibri"/>
        <family val="2"/>
      </rPr>
      <t>≥</t>
    </r>
    <r>
      <rPr>
        <sz val="11"/>
        <color theme="1"/>
        <rFont val="Calibri"/>
        <family val="2"/>
        <scheme val="minor"/>
      </rPr>
      <t xml:space="preserve"> -1,833</t>
    </r>
  </si>
  <si>
    <t>Ho se acepta; el promedio ud no es menor a 0</t>
  </si>
  <si>
    <t>c) El promedio de la diferencias es diferente a 0</t>
  </si>
  <si>
    <r>
      <t xml:space="preserve">H1: ud </t>
    </r>
    <r>
      <rPr>
        <sz val="11"/>
        <color theme="1"/>
        <rFont val="Calibri"/>
        <family val="2"/>
      </rPr>
      <t>≠</t>
    </r>
    <r>
      <rPr>
        <sz val="11"/>
        <color theme="1"/>
        <rFont val="Calibri"/>
        <family val="2"/>
        <scheme val="minor"/>
      </rPr>
      <t xml:space="preserve"> 0</t>
    </r>
  </si>
  <si>
    <t>Ho:  ud = 0</t>
  </si>
  <si>
    <t>→ ±2,262</t>
  </si>
  <si>
    <r>
      <t xml:space="preserve">Ho se acepta si  -2,262 </t>
    </r>
    <r>
      <rPr>
        <sz val="11"/>
        <color theme="1"/>
        <rFont val="Calibri"/>
        <family val="2"/>
      </rPr>
      <t>≤ t ≤</t>
    </r>
    <r>
      <rPr>
        <sz val="11"/>
        <color theme="1"/>
        <rFont val="Calibri"/>
        <family val="2"/>
        <scheme val="minor"/>
      </rPr>
      <t xml:space="preserve"> 2,262</t>
    </r>
  </si>
  <si>
    <t>Ho se acepta; el promedio ud es igual a 0</t>
  </si>
  <si>
    <r>
      <t>a) π1 =</t>
    </r>
    <r>
      <rPr>
        <sz val="11"/>
        <color theme="1"/>
        <rFont val="Calibri"/>
        <family val="2"/>
      </rPr>
      <t xml:space="preserve"> π2</t>
    </r>
  </si>
  <si>
    <t>b) π1 &gt; π2</t>
  </si>
  <si>
    <t xml:space="preserve">a) La proporción de la población de estudiantes de software es igual a la proporción de la poblacion de TIC's. </t>
  </si>
  <si>
    <t xml:space="preserve">b) La proporción de la población de estudiantes de software es mayor a la proporción de la poblacion de TIC's. </t>
  </si>
  <si>
    <t>c) π1 &lt; π2</t>
  </si>
  <si>
    <t xml:space="preserve">c) La proporción de la población de estudiantes de software es menor a la proporción de la poblacion de TIC's. </t>
  </si>
  <si>
    <t>Ho: π1 = π2</t>
  </si>
  <si>
    <t>H1: π1 ≠ π2</t>
  </si>
  <si>
    <t>H1: π1 &gt; π2</t>
  </si>
  <si>
    <r>
      <t xml:space="preserve">Ho: π1 </t>
    </r>
    <r>
      <rPr>
        <sz val="11"/>
        <color theme="1"/>
        <rFont val="Calibri"/>
        <family val="2"/>
      </rPr>
      <t>≤</t>
    </r>
    <r>
      <rPr>
        <sz val="11"/>
        <color theme="1"/>
        <rFont val="Calibri"/>
        <family val="2"/>
        <scheme val="minor"/>
      </rPr>
      <t xml:space="preserve"> π2</t>
    </r>
  </si>
  <si>
    <t>H1: π1 &lt; π2</t>
  </si>
  <si>
    <r>
      <t xml:space="preserve">Ho: π1 </t>
    </r>
    <r>
      <rPr>
        <sz val="11"/>
        <color theme="1"/>
        <rFont val="Calibri"/>
        <family val="2"/>
      </rPr>
      <t>≥</t>
    </r>
    <r>
      <rPr>
        <sz val="11"/>
        <color theme="1"/>
        <rFont val="Calibri"/>
        <family val="2"/>
        <scheme val="minor"/>
      </rPr>
      <t xml:space="preserve"> π2</t>
    </r>
  </si>
  <si>
    <t>x1=</t>
  </si>
  <si>
    <t>x2=</t>
  </si>
  <si>
    <t>4. Se sabe que de un grupo de estudiantes de Ing. en software de 60, 35 estudiantes calificaron por arriba de 50 puntos a la publicidad de las aplicaciones para aprender idiomas. De otro grupo de estudiantes de Ing. en TIC's de 40, 20 calificaron por arriba de 50 puntos a la publicidad de las aplicaciones para aprender idiomas. Trabaje con un alpha de 0,01 y pruebe las siguientes hipótesis</t>
  </si>
  <si>
    <t>0,5-0,01=</t>
  </si>
  <si>
    <t>α=0,01</t>
  </si>
  <si>
    <t>0,99/2=</t>
  </si>
  <si>
    <t>→ ±2,58</t>
  </si>
  <si>
    <t>→ +2,33</t>
  </si>
  <si>
    <t>→ -2,33</t>
  </si>
  <si>
    <t>p1=</t>
  </si>
  <si>
    <t>p2=</t>
  </si>
  <si>
    <t>pc =</t>
  </si>
  <si>
    <r>
      <t xml:space="preserve">Ho se acepta si -2,58 </t>
    </r>
    <r>
      <rPr>
        <sz val="11"/>
        <color theme="1"/>
        <rFont val="Calibri"/>
        <family val="2"/>
      </rPr>
      <t>≤ Z ≤ 2</t>
    </r>
    <r>
      <rPr>
        <sz val="11"/>
        <color theme="1"/>
        <rFont val="Calibri"/>
        <family val="2"/>
        <scheme val="minor"/>
      </rPr>
      <t>,58</t>
    </r>
  </si>
  <si>
    <t>Ho se acepta; la proporción de software es igual a la de TIC's.</t>
  </si>
  <si>
    <r>
      <t>Ho se acepta si</t>
    </r>
    <r>
      <rPr>
        <sz val="11"/>
        <color theme="1"/>
        <rFont val="Calibri"/>
        <family val="2"/>
      </rPr>
      <t xml:space="preserve"> Z ≤ 2,33</t>
    </r>
  </si>
  <si>
    <t>Ho se acepta; la proporción de software no es mayor a la de TIC's.</t>
  </si>
  <si>
    <t>Ho se acepta; la proporción de software no es menor a la de TIC's.</t>
  </si>
  <si>
    <r>
      <t>Ho se acepta si</t>
    </r>
    <r>
      <rPr>
        <sz val="11"/>
        <color theme="1"/>
        <rFont val="Calibri"/>
        <family val="2"/>
      </rPr>
      <t xml:space="preserve"> Z ≥ -2,33</t>
    </r>
  </si>
  <si>
    <r>
      <t>Ho se acepta si</t>
    </r>
    <r>
      <rPr>
        <sz val="11"/>
        <color theme="1"/>
        <rFont val="Calibri"/>
        <family val="2"/>
      </rPr>
      <t xml:space="preserve"> Z ≥ -</t>
    </r>
    <r>
      <rPr>
        <sz val="11"/>
        <color theme="1"/>
        <rFont val="Calibri"/>
        <family val="2"/>
        <scheme val="minor"/>
      </rPr>
      <t>1,29</t>
    </r>
  </si>
  <si>
    <r>
      <t>Ho se acepta si</t>
    </r>
    <r>
      <rPr>
        <sz val="11"/>
        <color theme="1"/>
        <rFont val="Calibri"/>
        <family val="2"/>
      </rPr>
      <t xml:space="preserve"> t ≤ 1,330</t>
    </r>
  </si>
  <si>
    <r>
      <t>Ho se acepta si</t>
    </r>
    <r>
      <rPr>
        <sz val="11"/>
        <color theme="1"/>
        <rFont val="Calibri"/>
        <family val="2"/>
      </rPr>
      <t xml:space="preserve"> t ≥ -1</t>
    </r>
    <r>
      <rPr>
        <sz val="11"/>
        <color theme="1"/>
        <rFont val="Calibri"/>
        <family val="2"/>
        <scheme val="minor"/>
      </rPr>
      <t>,330</t>
    </r>
  </si>
  <si>
    <t>Ho se rechaza; la proporción de personas es menor a 70%.</t>
  </si>
  <si>
    <t>2. Se toma 2 muestras de estudiantes de la ESPE de las que se sabe el promedio de la primera muestra es de 67 con una desviación de 21,06 y la muestra representa 19 estudiantes. El promedio de la segunda muestra es de 60 con una desviación de 23,64 y representa 10 estudiantes. Trabajar con un alpha de 0,10 y pruebe las siguientes hipótesis.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</si>
</sst>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
    <numFmt numFmtId="165" formatCode="00"/>
    <numFmt numFmtId="166" formatCode="0.00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b/>
      <sz val="20"/>
      <color theme="1"/>
      <name val="Calibri"/>
      <family val="2"/>
      <scheme val="minor"/>
    </font>
    <font>
      <b/>
      <sz val="18"/>
      <color theme="1"/>
      <name val="Calibri"/>
      <family val="2"/>
      <scheme val="minor"/>
    </font>
    <font>
      <sz val="10"/>
      <color rgb="FF000000"/>
      <name val="Calibri"/>
      <family val="2"/>
      <scheme val="minor"/>
    </font>
    <font>
      <b/>
      <sz val="10"/>
      <color theme="4"/>
      <name val="Calibri"/>
      <family val="2"/>
      <scheme val="minor"/>
    </font>
    <font>
      <sz val="10"/>
      <color theme="1"/>
      <name val="Calibri"/>
      <family val="2"/>
      <scheme val="minor"/>
    </font>
    <font>
      <b/>
      <sz val="12"/>
      <name val="Calibri"/>
      <family val="2"/>
      <scheme val="minor"/>
    </font>
    <font>
      <sz val="12"/>
      <name val="Calibri"/>
      <family val="2"/>
      <scheme val="minor"/>
    </font>
    <font>
      <b/>
      <sz val="14"/>
      <color theme="1"/>
      <name val="Calibri"/>
      <family val="2"/>
      <scheme val="minor"/>
    </font>
    <font>
      <b/>
      <sz val="10"/>
      <color rgb="FFFF0000"/>
      <name val="Calibri"/>
      <family val="2"/>
      <scheme val="minor"/>
    </font>
    <font>
      <b/>
      <sz val="10"/>
      <color rgb="FF00B050"/>
      <name val="Calibri"/>
      <family val="2"/>
      <scheme val="minor"/>
    </font>
    <font>
      <sz val="14"/>
      <name val="Calibri"/>
      <family val="2"/>
      <scheme val="minor"/>
    </font>
    <font>
      <b/>
      <sz val="16"/>
      <color theme="1"/>
      <name val="Calibri"/>
      <family val="2"/>
      <scheme val="minor"/>
    </font>
    <font>
      <sz val="11"/>
      <color theme="1"/>
      <name val="Calibri"/>
      <family val="2"/>
    </font>
    <font>
      <sz val="18"/>
      <color theme="1"/>
      <name val="Calibri"/>
      <family val="2"/>
      <scheme val="minor"/>
    </font>
    <font>
      <sz val="14"/>
      <color theme="1"/>
      <name val="Times New Roman"/>
      <family val="1"/>
    </font>
    <font>
      <sz val="9.9"/>
      <color theme="1"/>
      <name val="Calibri"/>
      <family val="2"/>
    </font>
  </fonts>
  <fills count="21">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79998168889431442"/>
        <bgColor rgb="FFF8F9FA"/>
      </patternFill>
    </fill>
    <fill>
      <patternFill patternType="solid">
        <fgColor theme="7" tint="0.59999389629810485"/>
        <bgColor indexed="64"/>
      </patternFill>
    </fill>
    <fill>
      <patternFill patternType="solid">
        <fgColor theme="4" tint="0.79998168889431442"/>
        <bgColor rgb="FFFFFFFF"/>
      </patternFill>
    </fill>
    <fill>
      <patternFill patternType="solid">
        <fgColor theme="4" tint="0.79998168889431442"/>
        <bgColor rgb="FFF8F9FA"/>
      </patternFill>
    </fill>
    <fill>
      <patternFill patternType="solid">
        <fgColor theme="5" tint="0.79998168889431442"/>
        <bgColor rgb="FFFFFFFF"/>
      </patternFill>
    </fill>
    <fill>
      <patternFill patternType="solid">
        <fgColor theme="5" tint="0.79998168889431442"/>
        <bgColor rgb="FFF8F9FA"/>
      </patternFill>
    </fill>
    <fill>
      <patternFill patternType="solid">
        <fgColor theme="7" tint="0.79998168889431442"/>
        <bgColor rgb="FFFFFFFF"/>
      </patternFill>
    </fill>
    <fill>
      <patternFill patternType="solid">
        <fgColor theme="7" tint="0.79998168889431442"/>
        <bgColor rgb="FFF8F9FA"/>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bgColor rgb="FFFFFFFF"/>
      </patternFill>
    </fill>
    <fill>
      <patternFill patternType="solid">
        <fgColor theme="0"/>
        <bgColor rgb="FFF8F9FA"/>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auto="1"/>
      </left>
      <right style="thin">
        <color indexed="64"/>
      </right>
      <top style="thick">
        <color auto="1"/>
      </top>
      <bottom style="thin">
        <color indexed="64"/>
      </bottom>
      <diagonal/>
    </border>
    <border>
      <left style="thin">
        <color indexed="64"/>
      </left>
      <right style="thin">
        <color indexed="64"/>
      </right>
      <top style="thick">
        <color auto="1"/>
      </top>
      <bottom style="thin">
        <color indexed="64"/>
      </bottom>
      <diagonal/>
    </border>
    <border>
      <left style="thick">
        <color auto="1"/>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499984740745262"/>
      </bottom>
      <diagonal/>
    </border>
    <border>
      <left style="thick">
        <color auto="1"/>
      </left>
      <right style="thin">
        <color indexed="64"/>
      </right>
      <top style="thin">
        <color indexed="64"/>
      </top>
      <bottom style="thick">
        <color auto="1"/>
      </bottom>
      <diagonal/>
    </border>
    <border>
      <left style="thin">
        <color indexed="64"/>
      </left>
      <right style="thin">
        <color indexed="64"/>
      </right>
      <top style="thin">
        <color indexed="64"/>
      </top>
      <bottom style="thick">
        <color auto="1"/>
      </bottom>
      <diagonal/>
    </border>
    <border>
      <left/>
      <right style="thin">
        <color indexed="64"/>
      </right>
      <top style="thick">
        <color auto="1"/>
      </top>
      <bottom style="thin">
        <color indexed="64"/>
      </bottom>
      <diagonal/>
    </border>
    <border>
      <left style="thin">
        <color indexed="64"/>
      </left>
      <right/>
      <top style="thick">
        <color auto="1"/>
      </top>
      <bottom style="thin">
        <color indexed="64"/>
      </bottom>
      <diagonal/>
    </border>
    <border>
      <left style="thin">
        <color indexed="64"/>
      </left>
      <right style="thick">
        <color auto="1"/>
      </right>
      <top style="thick">
        <color auto="1"/>
      </top>
      <bottom style="thin">
        <color indexed="64"/>
      </bottom>
      <diagonal/>
    </border>
    <border>
      <left style="thin">
        <color indexed="64"/>
      </left>
      <right style="thick">
        <color auto="1"/>
      </right>
      <top style="thin">
        <color indexed="64"/>
      </top>
      <bottom style="thin">
        <color indexed="64"/>
      </bottom>
      <diagonal/>
    </border>
    <border>
      <left style="thin">
        <color indexed="64"/>
      </left>
      <right style="thick">
        <color auto="1"/>
      </right>
      <top style="thin">
        <color indexed="64"/>
      </top>
      <bottom style="thick">
        <color auto="1"/>
      </bottom>
      <diagonal/>
    </border>
    <border>
      <left style="thin">
        <color indexed="64"/>
      </left>
      <right/>
      <top style="thin">
        <color indexed="64"/>
      </top>
      <bottom style="thin">
        <color theme="4" tint="-0.499984740745262"/>
      </bottom>
      <diagonal/>
    </border>
    <border>
      <left style="thin">
        <color theme="4" tint="-0.499984740745262"/>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s>
  <cellStyleXfs count="2">
    <xf numFmtId="0" fontId="0" fillId="0" borderId="0"/>
    <xf numFmtId="43" fontId="1" fillId="0" borderId="0" applyFont="0" applyFill="0" applyBorder="0" applyAlignment="0" applyProtection="0"/>
  </cellStyleXfs>
  <cellXfs count="198">
    <xf numFmtId="0" fontId="0" fillId="0" borderId="0" xfId="0"/>
    <xf numFmtId="0" fontId="0" fillId="0" borderId="1" xfId="0" applyBorder="1"/>
    <xf numFmtId="0" fontId="0" fillId="0" borderId="0" xfId="0" applyAlignment="1">
      <alignment horizontal="right"/>
    </xf>
    <xf numFmtId="0" fontId="0" fillId="0" borderId="0" xfId="0" applyAlignment="1">
      <alignment horizontal="center"/>
    </xf>
    <xf numFmtId="0" fontId="0" fillId="0" borderId="2" xfId="0" applyBorder="1"/>
    <xf numFmtId="0" fontId="0" fillId="0" borderId="4" xfId="0" applyBorder="1"/>
    <xf numFmtId="0" fontId="0" fillId="0" borderId="3" xfId="0" applyBorder="1"/>
    <xf numFmtId="0" fontId="10" fillId="2" borderId="1" xfId="0" applyFont="1" applyFill="1" applyBorder="1" applyAlignment="1">
      <alignment vertical="center"/>
    </xf>
    <xf numFmtId="0" fontId="10" fillId="3" borderId="1" xfId="0" applyFont="1" applyFill="1" applyBorder="1" applyAlignment="1">
      <alignment vertical="center"/>
    </xf>
    <xf numFmtId="0" fontId="10" fillId="3" borderId="1" xfId="0" applyFont="1" applyFill="1" applyBorder="1" applyAlignment="1">
      <alignment horizontal="right" vertical="center"/>
    </xf>
    <xf numFmtId="0" fontId="10" fillId="3" borderId="0" xfId="0" applyFont="1" applyFill="1" applyAlignment="1">
      <alignment vertical="center"/>
    </xf>
    <xf numFmtId="0" fontId="10" fillId="0" borderId="0" xfId="0" applyFont="1"/>
    <xf numFmtId="0" fontId="10" fillId="2" borderId="0" xfId="0" applyFont="1" applyFill="1" applyAlignment="1">
      <alignment vertical="center"/>
    </xf>
    <xf numFmtId="0" fontId="0" fillId="4" borderId="0" xfId="0" applyFill="1"/>
    <xf numFmtId="0" fontId="0" fillId="5" borderId="0" xfId="0" applyFill="1" applyAlignment="1">
      <alignment horizontal="right"/>
    </xf>
    <xf numFmtId="0" fontId="0" fillId="5" borderId="0" xfId="0" applyFill="1"/>
    <xf numFmtId="0" fontId="4" fillId="0" borderId="0" xfId="0" applyFont="1" applyAlignment="1">
      <alignment horizontal="center"/>
    </xf>
    <xf numFmtId="164" fontId="9" fillId="6" borderId="1" xfId="1" applyNumberFormat="1" applyFont="1" applyFill="1" applyBorder="1"/>
    <xf numFmtId="164" fontId="9" fillId="6" borderId="1" xfId="0" applyNumberFormat="1" applyFont="1" applyFill="1" applyBorder="1"/>
    <xf numFmtId="164" fontId="9" fillId="7" borderId="1" xfId="0" applyNumberFormat="1" applyFont="1" applyFill="1" applyBorder="1" applyAlignment="1">
      <alignment vertical="center"/>
    </xf>
    <xf numFmtId="164" fontId="9" fillId="8" borderId="1" xfId="0" applyNumberFormat="1" applyFont="1" applyFill="1" applyBorder="1" applyAlignment="1">
      <alignment vertical="center"/>
    </xf>
    <xf numFmtId="164" fontId="9" fillId="8" borderId="15" xfId="0" applyNumberFormat="1" applyFont="1" applyFill="1" applyBorder="1" applyAlignment="1">
      <alignment vertical="center"/>
    </xf>
    <xf numFmtId="0" fontId="0" fillId="0" borderId="1" xfId="0" applyBorder="1" applyAlignment="1">
      <alignment vertical="center" wrapText="1"/>
    </xf>
    <xf numFmtId="0" fontId="2" fillId="6" borderId="1" xfId="0" applyFont="1" applyFill="1" applyBorder="1"/>
    <xf numFmtId="0" fontId="3" fillId="0" borderId="1" xfId="0" applyFont="1" applyBorder="1"/>
    <xf numFmtId="0" fontId="3" fillId="6" borderId="1" xfId="0" applyFont="1" applyFill="1" applyBorder="1"/>
    <xf numFmtId="0" fontId="11" fillId="6" borderId="1" xfId="0" applyFont="1" applyFill="1" applyBorder="1"/>
    <xf numFmtId="1" fontId="0" fillId="0" borderId="0" xfId="0" applyNumberFormat="1"/>
    <xf numFmtId="1" fontId="2" fillId="6" borderId="1" xfId="0" applyNumberFormat="1" applyFont="1" applyFill="1" applyBorder="1"/>
    <xf numFmtId="1" fontId="2" fillId="6" borderId="1" xfId="1" applyNumberFormat="1" applyFont="1" applyFill="1" applyBorder="1"/>
    <xf numFmtId="0" fontId="11" fillId="6" borderId="1" xfId="0" applyFont="1" applyFill="1" applyBorder="1" applyAlignment="1">
      <alignment wrapText="1"/>
    </xf>
    <xf numFmtId="0" fontId="11" fillId="9" borderId="1" xfId="0" applyFont="1" applyFill="1" applyBorder="1"/>
    <xf numFmtId="0" fontId="11" fillId="9" borderId="1" xfId="0" applyFont="1" applyFill="1" applyBorder="1" applyAlignment="1">
      <alignment wrapText="1"/>
    </xf>
    <xf numFmtId="165" fontId="7" fillId="0" borderId="16" xfId="1" applyNumberFormat="1" applyFont="1" applyBorder="1"/>
    <xf numFmtId="165" fontId="8" fillId="10" borderId="17" xfId="0" applyNumberFormat="1" applyFont="1" applyFill="1" applyBorder="1" applyAlignment="1">
      <alignment vertical="center"/>
    </xf>
    <xf numFmtId="165" fontId="7" fillId="2" borderId="17" xfId="0" applyNumberFormat="1" applyFont="1" applyFill="1" applyBorder="1" applyAlignment="1">
      <alignment vertical="center"/>
    </xf>
    <xf numFmtId="165" fontId="7" fillId="0" borderId="18" xfId="0" applyNumberFormat="1" applyFont="1" applyBorder="1"/>
    <xf numFmtId="165" fontId="8" fillId="11" borderId="1" xfId="0" applyNumberFormat="1" applyFont="1" applyFill="1" applyBorder="1" applyAlignment="1">
      <alignment vertical="center"/>
    </xf>
    <xf numFmtId="165" fontId="7" fillId="3" borderId="1" xfId="0" applyNumberFormat="1" applyFont="1" applyFill="1" applyBorder="1" applyAlignment="1">
      <alignment vertical="center"/>
    </xf>
    <xf numFmtId="165" fontId="7" fillId="0" borderId="18" xfId="1" applyNumberFormat="1" applyFont="1" applyBorder="1"/>
    <xf numFmtId="165" fontId="8" fillId="10" borderId="1" xfId="0" applyNumberFormat="1" applyFont="1" applyFill="1" applyBorder="1" applyAlignment="1">
      <alignment vertical="center"/>
    </xf>
    <xf numFmtId="165" fontId="7" fillId="2" borderId="1" xfId="0" applyNumberFormat="1" applyFont="1" applyFill="1" applyBorder="1" applyAlignment="1">
      <alignment vertical="center"/>
    </xf>
    <xf numFmtId="165" fontId="8" fillId="11" borderId="19" xfId="0" applyNumberFormat="1" applyFont="1" applyFill="1" applyBorder="1" applyAlignment="1">
      <alignment vertical="center"/>
    </xf>
    <xf numFmtId="165" fontId="8" fillId="10" borderId="3" xfId="0" applyNumberFormat="1" applyFont="1" applyFill="1" applyBorder="1" applyAlignment="1">
      <alignment vertical="center"/>
    </xf>
    <xf numFmtId="165" fontId="7" fillId="0" borderId="20" xfId="1" applyNumberFormat="1" applyFont="1" applyBorder="1"/>
    <xf numFmtId="165" fontId="8" fillId="10" borderId="21" xfId="0" applyNumberFormat="1" applyFont="1" applyFill="1" applyBorder="1" applyAlignment="1">
      <alignment vertical="center"/>
    </xf>
    <xf numFmtId="165" fontId="7" fillId="2" borderId="21" xfId="0" applyNumberFormat="1" applyFont="1" applyFill="1" applyBorder="1" applyAlignment="1">
      <alignment vertical="center"/>
    </xf>
    <xf numFmtId="165" fontId="8" fillId="12" borderId="17" xfId="0" applyNumberFormat="1" applyFont="1" applyFill="1" applyBorder="1" applyAlignment="1">
      <alignment vertical="center"/>
    </xf>
    <xf numFmtId="165" fontId="12" fillId="2" borderId="17" xfId="0" applyNumberFormat="1" applyFont="1" applyFill="1" applyBorder="1" applyAlignment="1">
      <alignment vertical="center"/>
    </xf>
    <xf numFmtId="165" fontId="8" fillId="13" borderId="17" xfId="0" applyNumberFormat="1" applyFont="1" applyFill="1" applyBorder="1" applyAlignment="1">
      <alignment vertical="center"/>
    </xf>
    <xf numFmtId="165" fontId="12" fillId="3" borderId="17" xfId="0" applyNumberFormat="1" applyFont="1" applyFill="1" applyBorder="1" applyAlignment="1">
      <alignment vertical="center"/>
    </xf>
    <xf numFmtId="165" fontId="13" fillId="3" borderId="17" xfId="0" applyNumberFormat="1" applyFont="1" applyFill="1" applyBorder="1" applyAlignment="1">
      <alignment vertical="center"/>
    </xf>
    <xf numFmtId="165" fontId="8" fillId="15" borderId="24" xfId="0" applyNumberFormat="1" applyFont="1" applyFill="1" applyBorder="1" applyAlignment="1">
      <alignment vertical="center"/>
    </xf>
    <xf numFmtId="165" fontId="8" fillId="13" borderId="1" xfId="0" applyNumberFormat="1" applyFont="1" applyFill="1" applyBorder="1" applyAlignment="1">
      <alignment vertical="center"/>
    </xf>
    <xf numFmtId="165" fontId="12" fillId="3" borderId="1" xfId="0" applyNumberFormat="1" applyFont="1" applyFill="1" applyBorder="1" applyAlignment="1">
      <alignment vertical="center"/>
    </xf>
    <xf numFmtId="165" fontId="8" fillId="12" borderId="1" xfId="0" applyNumberFormat="1" applyFont="1" applyFill="1" applyBorder="1" applyAlignment="1">
      <alignment vertical="center"/>
    </xf>
    <xf numFmtId="165" fontId="12" fillId="2" borderId="1" xfId="0" applyNumberFormat="1" applyFont="1" applyFill="1" applyBorder="1" applyAlignment="1">
      <alignment vertical="center"/>
    </xf>
    <xf numFmtId="165" fontId="13" fillId="2" borderId="1" xfId="0" applyNumberFormat="1" applyFont="1" applyFill="1" applyBorder="1" applyAlignment="1">
      <alignment vertical="center"/>
    </xf>
    <xf numFmtId="165" fontId="8" fillId="14" borderId="25" xfId="0" applyNumberFormat="1" applyFont="1" applyFill="1" applyBorder="1" applyAlignment="1">
      <alignment vertical="center"/>
    </xf>
    <xf numFmtId="165" fontId="13" fillId="3" borderId="1" xfId="0" applyNumberFormat="1" applyFont="1" applyFill="1" applyBorder="1" applyAlignment="1">
      <alignment vertical="center"/>
    </xf>
    <xf numFmtId="165" fontId="8" fillId="15" borderId="25" xfId="0" applyNumberFormat="1" applyFont="1" applyFill="1" applyBorder="1" applyAlignment="1">
      <alignment vertical="center"/>
    </xf>
    <xf numFmtId="165" fontId="8" fillId="14" borderId="1" xfId="0" applyNumberFormat="1" applyFont="1" applyFill="1" applyBorder="1" applyAlignment="1">
      <alignment vertical="center"/>
    </xf>
    <xf numFmtId="165" fontId="8" fillId="15" borderId="1" xfId="0" applyNumberFormat="1" applyFont="1" applyFill="1" applyBorder="1" applyAlignment="1">
      <alignment vertical="center"/>
    </xf>
    <xf numFmtId="165" fontId="8" fillId="15" borderId="26" xfId="0" applyNumberFormat="1" applyFont="1" applyFill="1" applyBorder="1" applyAlignment="1">
      <alignment vertical="center"/>
    </xf>
    <xf numFmtId="165" fontId="8" fillId="3" borderId="0" xfId="0" applyNumberFormat="1" applyFont="1" applyFill="1" applyAlignment="1">
      <alignment vertical="center"/>
    </xf>
    <xf numFmtId="165" fontId="0" fillId="0" borderId="0" xfId="0" applyNumberFormat="1"/>
    <xf numFmtId="165" fontId="8" fillId="2" borderId="0" xfId="0" applyNumberFormat="1" applyFont="1" applyFill="1" applyAlignment="1">
      <alignment vertical="center"/>
    </xf>
    <xf numFmtId="165" fontId="8" fillId="13" borderId="19" xfId="0" applyNumberFormat="1" applyFont="1" applyFill="1" applyBorder="1" applyAlignment="1">
      <alignment vertical="center"/>
    </xf>
    <xf numFmtId="165" fontId="8" fillId="12" borderId="3" xfId="0" applyNumberFormat="1" applyFont="1" applyFill="1" applyBorder="1" applyAlignment="1">
      <alignment vertical="center"/>
    </xf>
    <xf numFmtId="165" fontId="8" fillId="12" borderId="21" xfId="0" applyNumberFormat="1" applyFont="1" applyFill="1" applyBorder="1" applyAlignment="1">
      <alignment vertical="center"/>
    </xf>
    <xf numFmtId="165" fontId="12" fillId="2" borderId="21" xfId="0" applyNumberFormat="1" applyFont="1" applyFill="1" applyBorder="1" applyAlignment="1">
      <alignment vertical="center"/>
    </xf>
    <xf numFmtId="165" fontId="8" fillId="13" borderId="21" xfId="0" applyNumberFormat="1" applyFont="1" applyFill="1" applyBorder="1" applyAlignment="1">
      <alignment vertical="center"/>
    </xf>
    <xf numFmtId="165" fontId="12" fillId="3" borderId="21" xfId="0" applyNumberFormat="1" applyFont="1" applyFill="1" applyBorder="1" applyAlignment="1">
      <alignment vertical="center"/>
    </xf>
    <xf numFmtId="165" fontId="13" fillId="2" borderId="21" xfId="0" applyNumberFormat="1" applyFont="1" applyFill="1" applyBorder="1" applyAlignment="1">
      <alignment vertical="center"/>
    </xf>
    <xf numFmtId="165" fontId="8" fillId="15" borderId="21" xfId="0" applyNumberFormat="1" applyFont="1" applyFill="1" applyBorder="1" applyAlignment="1">
      <alignment vertical="center"/>
    </xf>
    <xf numFmtId="165" fontId="13" fillId="3" borderId="21" xfId="0" applyNumberFormat="1" applyFont="1" applyFill="1" applyBorder="1" applyAlignment="1">
      <alignment vertical="center"/>
    </xf>
    <xf numFmtId="165" fontId="8" fillId="14" borderId="26" xfId="0" applyNumberFormat="1" applyFont="1" applyFill="1" applyBorder="1" applyAlignment="1">
      <alignment vertical="center"/>
    </xf>
    <xf numFmtId="165" fontId="8" fillId="10" borderId="13" xfId="0" applyNumberFormat="1" applyFont="1" applyFill="1" applyBorder="1" applyAlignment="1">
      <alignment vertical="center"/>
    </xf>
    <xf numFmtId="165" fontId="8" fillId="11" borderId="13" xfId="0" applyNumberFormat="1" applyFont="1" applyFill="1" applyBorder="1" applyAlignment="1">
      <alignment vertical="center"/>
    </xf>
    <xf numFmtId="165" fontId="8" fillId="11" borderId="27" xfId="0" applyNumberFormat="1" applyFont="1" applyFill="1" applyBorder="1" applyAlignment="1">
      <alignment vertical="center"/>
    </xf>
    <xf numFmtId="165" fontId="8" fillId="10" borderId="28" xfId="0" applyNumberFormat="1" applyFont="1" applyFill="1" applyBorder="1" applyAlignment="1">
      <alignment vertical="center"/>
    </xf>
    <xf numFmtId="165" fontId="8" fillId="10" borderId="27" xfId="0" applyNumberFormat="1" applyFont="1" applyFill="1" applyBorder="1" applyAlignment="1">
      <alignment vertical="center"/>
    </xf>
    <xf numFmtId="165" fontId="8" fillId="11" borderId="10" xfId="0" applyNumberFormat="1" applyFont="1" applyFill="1" applyBorder="1" applyAlignment="1">
      <alignment vertical="center"/>
    </xf>
    <xf numFmtId="0" fontId="8" fillId="11" borderId="13" xfId="0" applyFont="1" applyFill="1" applyBorder="1" applyAlignment="1">
      <alignment horizontal="right" vertical="center"/>
    </xf>
    <xf numFmtId="165" fontId="8" fillId="13" borderId="15" xfId="0" applyNumberFormat="1" applyFont="1" applyFill="1" applyBorder="1" applyAlignment="1">
      <alignment vertical="center"/>
    </xf>
    <xf numFmtId="165" fontId="8" fillId="12" borderId="15" xfId="0" applyNumberFormat="1" applyFont="1" applyFill="1" applyBorder="1" applyAlignment="1">
      <alignment vertical="center"/>
    </xf>
    <xf numFmtId="0" fontId="8" fillId="13" borderId="15" xfId="0" applyFont="1" applyFill="1" applyBorder="1" applyAlignment="1">
      <alignment horizontal="right" vertical="center"/>
    </xf>
    <xf numFmtId="0" fontId="8" fillId="13" borderId="15" xfId="0" applyFont="1" applyFill="1" applyBorder="1" applyAlignment="1">
      <alignment vertical="center"/>
    </xf>
    <xf numFmtId="165" fontId="8" fillId="11" borderId="23" xfId="0" applyNumberFormat="1" applyFont="1" applyFill="1" applyBorder="1" applyAlignment="1">
      <alignment vertical="center"/>
    </xf>
    <xf numFmtId="165" fontId="8" fillId="12" borderId="22" xfId="0" applyNumberFormat="1" applyFont="1" applyFill="1" applyBorder="1" applyAlignment="1">
      <alignment vertical="center"/>
    </xf>
    <xf numFmtId="165" fontId="12" fillId="3" borderId="30" xfId="0" applyNumberFormat="1" applyFont="1" applyFill="1" applyBorder="1" applyAlignment="1">
      <alignment vertical="center"/>
    </xf>
    <xf numFmtId="165" fontId="8" fillId="14" borderId="17" xfId="0" applyNumberFormat="1" applyFont="1" applyFill="1" applyBorder="1" applyAlignment="1">
      <alignment vertical="center"/>
    </xf>
    <xf numFmtId="165" fontId="13" fillId="2" borderId="17" xfId="0" applyNumberFormat="1" applyFont="1" applyFill="1" applyBorder="1" applyAlignment="1">
      <alignment vertical="center"/>
    </xf>
    <xf numFmtId="165" fontId="8" fillId="11" borderId="21" xfId="0" applyNumberFormat="1" applyFont="1" applyFill="1" applyBorder="1" applyAlignment="1">
      <alignment vertical="center"/>
    </xf>
    <xf numFmtId="0" fontId="3" fillId="0" borderId="1" xfId="0" applyFont="1" applyBorder="1" applyAlignment="1">
      <alignment horizontal="right"/>
    </xf>
    <xf numFmtId="0" fontId="14" fillId="6" borderId="29" xfId="0" applyFont="1" applyFill="1" applyBorder="1"/>
    <xf numFmtId="0" fontId="0" fillId="0" borderId="31" xfId="0" applyBorder="1"/>
    <xf numFmtId="0" fontId="0" fillId="9" borderId="29" xfId="0" applyFill="1" applyBorder="1"/>
    <xf numFmtId="0" fontId="2" fillId="16" borderId="1" xfId="0" applyFont="1" applyFill="1" applyBorder="1"/>
    <xf numFmtId="2" fontId="3" fillId="0" borderId="1" xfId="0" applyNumberFormat="1" applyFont="1" applyBorder="1"/>
    <xf numFmtId="0" fontId="11" fillId="9" borderId="1" xfId="0" applyFont="1" applyFill="1" applyBorder="1" applyAlignment="1">
      <alignment horizontal="left" vertical="center" wrapText="1"/>
    </xf>
    <xf numFmtId="0" fontId="0" fillId="0" borderId="0" xfId="0" applyAlignment="1">
      <alignment vertical="center"/>
    </xf>
    <xf numFmtId="164" fontId="7" fillId="0" borderId="1" xfId="1" applyNumberFormat="1" applyFont="1" applyBorder="1"/>
    <xf numFmtId="0" fontId="8" fillId="2" borderId="1" xfId="0" applyFont="1" applyFill="1" applyBorder="1" applyAlignment="1">
      <alignment vertical="center"/>
    </xf>
    <xf numFmtId="164" fontId="7" fillId="2" borderId="1" xfId="0" applyNumberFormat="1" applyFont="1" applyFill="1" applyBorder="1" applyAlignment="1">
      <alignment vertical="center"/>
    </xf>
    <xf numFmtId="0" fontId="8" fillId="3" borderId="1" xfId="0" applyFont="1" applyFill="1" applyBorder="1" applyAlignment="1">
      <alignment vertical="center"/>
    </xf>
    <xf numFmtId="164" fontId="7" fillId="3" borderId="1" xfId="0" applyNumberFormat="1" applyFont="1" applyFill="1" applyBorder="1" applyAlignment="1">
      <alignment vertical="center"/>
    </xf>
    <xf numFmtId="164" fontId="7" fillId="0" borderId="1" xfId="0" applyNumberFormat="1" applyFont="1" applyBorder="1"/>
    <xf numFmtId="164" fontId="7" fillId="3" borderId="15" xfId="0" applyNumberFormat="1" applyFont="1" applyFill="1" applyBorder="1" applyAlignment="1">
      <alignment vertical="center"/>
    </xf>
    <xf numFmtId="0" fontId="8" fillId="3" borderId="1" xfId="0" applyFont="1" applyFill="1" applyBorder="1" applyAlignment="1">
      <alignment horizontal="right" vertical="center"/>
    </xf>
    <xf numFmtId="0" fontId="8" fillId="3" borderId="0" xfId="0" applyFont="1" applyFill="1" applyAlignment="1">
      <alignment vertical="center"/>
    </xf>
    <xf numFmtId="0" fontId="8" fillId="2" borderId="0" xfId="0" applyFont="1" applyFill="1" applyAlignment="1">
      <alignment vertical="center"/>
    </xf>
    <xf numFmtId="0" fontId="16" fillId="0" borderId="0" xfId="0" applyFont="1"/>
    <xf numFmtId="0" fontId="16" fillId="0" borderId="0" xfId="0" applyFont="1" applyAlignment="1">
      <alignment horizontal="center"/>
    </xf>
    <xf numFmtId="0" fontId="0" fillId="0" borderId="0" xfId="0" applyAlignment="1">
      <alignment horizontal="center" vertical="center"/>
    </xf>
    <xf numFmtId="0" fontId="0" fillId="0" borderId="1" xfId="0" applyBorder="1" applyAlignment="1">
      <alignment horizontal="right"/>
    </xf>
    <xf numFmtId="0" fontId="16" fillId="0" borderId="1" xfId="0" applyFont="1" applyBorder="1" applyAlignment="1">
      <alignment horizontal="right"/>
    </xf>
    <xf numFmtId="2" fontId="0" fillId="0" borderId="0" xfId="0" applyNumberFormat="1"/>
    <xf numFmtId="0" fontId="11" fillId="0" borderId="0" xfId="0" applyFont="1" applyAlignment="1">
      <alignment horizontal="right"/>
    </xf>
    <xf numFmtId="166" fontId="0" fillId="0" borderId="0" xfId="0" applyNumberFormat="1" applyAlignment="1">
      <alignment horizontal="center" vertical="center"/>
    </xf>
    <xf numFmtId="2" fontId="0" fillId="0" borderId="1" xfId="0" applyNumberFormat="1" applyBorder="1"/>
    <xf numFmtId="0" fontId="18" fillId="0" borderId="0" xfId="0" applyFont="1"/>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4" fillId="0" borderId="13"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5" fillId="0" borderId="0" xfId="0" applyFont="1" applyAlignment="1">
      <alignment horizontal="center" wrapText="1"/>
    </xf>
    <xf numFmtId="0" fontId="11" fillId="6" borderId="1" xfId="0" applyFont="1" applyFill="1" applyBorder="1" applyAlignment="1">
      <alignment horizontal="center" wrapText="1"/>
    </xf>
    <xf numFmtId="0" fontId="0" fillId="0" borderId="0" xfId="0" applyAlignment="1">
      <alignment horizontal="center"/>
    </xf>
    <xf numFmtId="0" fontId="0" fillId="0" borderId="0" xfId="0" applyAlignment="1">
      <alignment horizontal="center" wrapText="1"/>
    </xf>
    <xf numFmtId="0" fontId="5" fillId="9" borderId="1" xfId="0" applyFont="1" applyFill="1" applyBorder="1" applyAlignment="1">
      <alignment horizontal="center"/>
    </xf>
    <xf numFmtId="0" fontId="0" fillId="0" borderId="31" xfId="0" applyBorder="1" applyAlignment="1">
      <alignment horizontal="center"/>
    </xf>
    <xf numFmtId="0" fontId="11" fillId="16" borderId="29" xfId="0" applyFont="1" applyFill="1" applyBorder="1" applyAlignment="1">
      <alignment horizontal="center" wrapText="1"/>
    </xf>
    <xf numFmtId="0" fontId="15" fillId="16" borderId="1" xfId="0" applyFont="1" applyFill="1" applyBorder="1" applyAlignment="1">
      <alignment horizontal="center"/>
    </xf>
    <xf numFmtId="0" fontId="2" fillId="18" borderId="1" xfId="0" applyFont="1" applyFill="1" applyBorder="1" applyAlignment="1">
      <alignment horizontal="left" vertic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3" fillId="17" borderId="0" xfId="0" applyFont="1" applyFill="1" applyAlignment="1">
      <alignment horizontal="left"/>
    </xf>
    <xf numFmtId="0" fontId="3" fillId="17" borderId="0" xfId="0" applyFont="1" applyFill="1" applyAlignment="1">
      <alignment horizontal="center"/>
    </xf>
    <xf numFmtId="0" fontId="2" fillId="18" borderId="5" xfId="0" applyFont="1" applyFill="1" applyBorder="1" applyAlignment="1">
      <alignment horizontal="left" vertical="center" wrapText="1"/>
    </xf>
    <xf numFmtId="0" fontId="2" fillId="18" borderId="6" xfId="0" applyFont="1" applyFill="1" applyBorder="1" applyAlignment="1">
      <alignment horizontal="left" vertical="center" wrapText="1"/>
    </xf>
    <xf numFmtId="0" fontId="2" fillId="18" borderId="7" xfId="0" applyFont="1" applyFill="1" applyBorder="1" applyAlignment="1">
      <alignment horizontal="left" vertical="center" wrapText="1"/>
    </xf>
    <xf numFmtId="0" fontId="2" fillId="18" borderId="8" xfId="0" applyFont="1" applyFill="1" applyBorder="1" applyAlignment="1">
      <alignment horizontal="left" vertical="center" wrapText="1"/>
    </xf>
    <xf numFmtId="0" fontId="2" fillId="18" borderId="0" xfId="0" applyFont="1" applyFill="1" applyAlignment="1">
      <alignment horizontal="left" vertical="center" wrapText="1"/>
    </xf>
    <xf numFmtId="0" fontId="2" fillId="18" borderId="9" xfId="0" applyFont="1" applyFill="1" applyBorder="1" applyAlignment="1">
      <alignment horizontal="left" vertical="center" wrapText="1"/>
    </xf>
    <xf numFmtId="0" fontId="2" fillId="18" borderId="10" xfId="0" applyFont="1" applyFill="1" applyBorder="1" applyAlignment="1">
      <alignment horizontal="left" vertical="center" wrapText="1"/>
    </xf>
    <xf numFmtId="0" fontId="2" fillId="18" borderId="11" xfId="0" applyFont="1" applyFill="1" applyBorder="1" applyAlignment="1">
      <alignment horizontal="left" vertical="center" wrapText="1"/>
    </xf>
    <xf numFmtId="0" fontId="2" fillId="18" borderId="12" xfId="0" applyFont="1" applyFill="1"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17" fillId="16" borderId="1" xfId="0" applyFont="1" applyFill="1" applyBorder="1" applyAlignment="1">
      <alignment horizontal="center"/>
    </xf>
    <xf numFmtId="1" fontId="0" fillId="0" borderId="0" xfId="0" applyNumberFormat="1" applyAlignment="1">
      <alignment horizontal="center" vertical="center"/>
    </xf>
    <xf numFmtId="2" fontId="3" fillId="0" borderId="0" xfId="0" applyNumberFormat="1" applyFont="1"/>
    <xf numFmtId="2" fontId="3" fillId="0" borderId="0" xfId="0" applyNumberFormat="1" applyFont="1" applyAlignment="1">
      <alignment horizontal="center"/>
    </xf>
    <xf numFmtId="165" fontId="8" fillId="20" borderId="1" xfId="0" applyNumberFormat="1" applyFont="1" applyFill="1" applyBorder="1" applyAlignment="1">
      <alignment vertical="center"/>
    </xf>
    <xf numFmtId="165" fontId="8" fillId="19" borderId="1" xfId="0" applyNumberFormat="1" applyFont="1" applyFill="1" applyBorder="1" applyAlignment="1">
      <alignment vertical="center"/>
    </xf>
    <xf numFmtId="165" fontId="8" fillId="19" borderId="13" xfId="0" applyNumberFormat="1" applyFont="1" applyFill="1" applyBorder="1" applyAlignment="1">
      <alignment vertical="center"/>
    </xf>
    <xf numFmtId="165" fontId="8" fillId="20" borderId="13" xfId="0" applyNumberFormat="1" applyFont="1" applyFill="1" applyBorder="1" applyAlignment="1">
      <alignment vertical="center"/>
    </xf>
    <xf numFmtId="165" fontId="8" fillId="20" borderId="27" xfId="0" applyNumberFormat="1" applyFont="1" applyFill="1" applyBorder="1" applyAlignment="1">
      <alignment vertical="center"/>
    </xf>
    <xf numFmtId="165" fontId="8" fillId="19" borderId="28" xfId="0" applyNumberFormat="1" applyFont="1" applyFill="1" applyBorder="1" applyAlignment="1">
      <alignment vertical="center"/>
    </xf>
    <xf numFmtId="165" fontId="8" fillId="19" borderId="27" xfId="0" applyNumberFormat="1" applyFont="1" applyFill="1" applyBorder="1" applyAlignment="1">
      <alignment vertical="center"/>
    </xf>
    <xf numFmtId="165" fontId="8" fillId="20" borderId="10" xfId="0" applyNumberFormat="1" applyFont="1" applyFill="1" applyBorder="1" applyAlignment="1">
      <alignment vertical="center"/>
    </xf>
    <xf numFmtId="165" fontId="0" fillId="0" borderId="1" xfId="0" applyNumberFormat="1" applyBorder="1"/>
    <xf numFmtId="0" fontId="0" fillId="6" borderId="1" xfId="0" applyFill="1" applyBorder="1" applyAlignment="1">
      <alignment horizontal="center"/>
    </xf>
    <xf numFmtId="165" fontId="0" fillId="9" borderId="1" xfId="0" applyNumberFormat="1" applyFill="1" applyBorder="1"/>
    <xf numFmtId="0" fontId="0" fillId="9" borderId="1" xfId="0" applyFill="1" applyBorder="1"/>
    <xf numFmtId="0" fontId="0" fillId="9" borderId="1" xfId="0" applyFill="1" applyBorder="1" applyAlignment="1">
      <alignment horizontal="right"/>
    </xf>
    <xf numFmtId="0" fontId="0" fillId="0" borderId="0" xfId="0" applyAlignment="1"/>
    <xf numFmtId="0" fontId="0" fillId="6" borderId="1" xfId="0" applyFill="1" applyBorder="1"/>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5" Type="http://schemas.openxmlformats.org/officeDocument/2006/relationships/image" Target="../media/image2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1</xdr:row>
      <xdr:rowOff>28575</xdr:rowOff>
    </xdr:from>
    <xdr:to>
      <xdr:col>6</xdr:col>
      <xdr:colOff>588264</xdr:colOff>
      <xdr:row>3</xdr:row>
      <xdr:rowOff>35709</xdr:rowOff>
    </xdr:to>
    <xdr:pic>
      <xdr:nvPicPr>
        <xdr:cNvPr id="2" name="Imagen 1">
          <a:extLst>
            <a:ext uri="{FF2B5EF4-FFF2-40B4-BE49-F238E27FC236}">
              <a16:creationId xmlns:a16="http://schemas.microsoft.com/office/drawing/2014/main" id="{86A2548D-3615-4DB2-A8B4-B5EC771757CE}"/>
            </a:ext>
          </a:extLst>
        </xdr:cNvPr>
        <xdr:cNvPicPr>
          <a:picLocks noChangeAspect="1"/>
        </xdr:cNvPicPr>
      </xdr:nvPicPr>
      <xdr:blipFill>
        <a:blip xmlns:r="http://schemas.openxmlformats.org/officeDocument/2006/relationships" r:embed="rId1"/>
        <a:stretch>
          <a:fillRect/>
        </a:stretch>
      </xdr:blipFill>
      <xdr:spPr>
        <a:xfrm>
          <a:off x="3219450" y="209550"/>
          <a:ext cx="2112264" cy="511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289560</xdr:colOff>
      <xdr:row>14</xdr:row>
      <xdr:rowOff>160020</xdr:rowOff>
    </xdr:from>
    <xdr:ext cx="65" cy="172227"/>
    <xdr:sp macro="" textlink="">
      <xdr:nvSpPr>
        <xdr:cNvPr id="2" name="CuadroTexto 1">
          <a:extLst>
            <a:ext uri="{FF2B5EF4-FFF2-40B4-BE49-F238E27FC236}">
              <a16:creationId xmlns:a16="http://schemas.microsoft.com/office/drawing/2014/main" id="{0ADC4492-10C6-08A0-21D2-80D87262751E}"/>
            </a:ext>
          </a:extLst>
        </xdr:cNvPr>
        <xdr:cNvSpPr txBox="1"/>
      </xdr:nvSpPr>
      <xdr:spPr>
        <a:xfrm>
          <a:off x="6629400" y="280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EC" sz="1100"/>
        </a:p>
      </xdr:txBody>
    </xdr:sp>
    <xdr:clientData/>
  </xdr:oneCellAnchor>
  <xdr:oneCellAnchor>
    <xdr:from>
      <xdr:col>0</xdr:col>
      <xdr:colOff>769620</xdr:colOff>
      <xdr:row>20</xdr:row>
      <xdr:rowOff>175260</xdr:rowOff>
    </xdr:from>
    <xdr:ext cx="774956" cy="348813"/>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943D2884-49D1-129D-BB1F-005849C45192}"/>
                </a:ext>
              </a:extLst>
            </xdr:cNvPr>
            <xdr:cNvSpPr txBox="1"/>
          </xdr:nvSpPr>
          <xdr:spPr>
            <a:xfrm>
              <a:off x="769620" y="4008120"/>
              <a:ext cx="774956" cy="348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𝑍</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𝑥</m:t>
                        </m:r>
                        <m:r>
                          <a:rPr lang="es-MX" sz="1100" b="0" i="1">
                            <a:latin typeface="Cambria Math" panose="02040503050406030204" pitchFamily="18" charset="0"/>
                          </a:rPr>
                          <m:t>̄</m:t>
                        </m:r>
                        <m:r>
                          <a:rPr lang="es-MX" sz="1100" b="0" i="1">
                            <a:latin typeface="Cambria Math" panose="02040503050406030204" pitchFamily="18" charset="0"/>
                          </a:rPr>
                          <m:t>−</m:t>
                        </m:r>
                        <m:r>
                          <a:rPr lang="es-MX" sz="1100" b="0" i="1">
                            <a:latin typeface="Cambria Math" panose="02040503050406030204" pitchFamily="18" charset="0"/>
                          </a:rPr>
                          <m:t>𝑢</m:t>
                        </m:r>
                      </m:num>
                      <m:den>
                        <m:r>
                          <m:rPr>
                            <m:sty m:val="p"/>
                          </m:rPr>
                          <a:rPr lang="el-GR" sz="1100" b="0" i="1">
                            <a:latin typeface="Cambria Math" panose="02040503050406030204" pitchFamily="18" charset="0"/>
                          </a:rPr>
                          <m:t>σ</m:t>
                        </m:r>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𝑛</m:t>
                            </m:r>
                          </m:e>
                        </m:rad>
                      </m:den>
                    </m:f>
                    <m:r>
                      <a:rPr lang="es-MX" sz="1100" b="0" i="1">
                        <a:latin typeface="Cambria Math" panose="02040503050406030204" pitchFamily="18" charset="0"/>
                      </a:rPr>
                      <m:t>=</m:t>
                    </m:r>
                  </m:oMath>
                </m:oMathPara>
              </a14:m>
              <a:endParaRPr lang="es-EC" sz="1100"/>
            </a:p>
          </xdr:txBody>
        </xdr:sp>
      </mc:Choice>
      <mc:Fallback xmlns="">
        <xdr:sp macro="" textlink="">
          <xdr:nvSpPr>
            <xdr:cNvPr id="4" name="CuadroTexto 3">
              <a:extLst>
                <a:ext uri="{FF2B5EF4-FFF2-40B4-BE49-F238E27FC236}">
                  <a16:creationId xmlns:a16="http://schemas.microsoft.com/office/drawing/2014/main" id="{943D2884-49D1-129D-BB1F-005849C45192}"/>
                </a:ext>
              </a:extLst>
            </xdr:cNvPr>
            <xdr:cNvSpPr txBox="1"/>
          </xdr:nvSpPr>
          <xdr:spPr>
            <a:xfrm>
              <a:off x="769620" y="4008120"/>
              <a:ext cx="774956" cy="348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𝑍=(𝑥̄−𝑢)/(</a:t>
              </a:r>
              <a:r>
                <a:rPr lang="el-GR" sz="1100" b="0" i="0">
                  <a:latin typeface="Cambria Math" panose="02040503050406030204" pitchFamily="18" charset="0"/>
                </a:rPr>
                <a:t>σ</a:t>
              </a:r>
              <a:r>
                <a:rPr lang="es-MX" sz="1100" b="0" i="0">
                  <a:latin typeface="Cambria Math" panose="02040503050406030204" pitchFamily="18" charset="0"/>
                </a:rPr>
                <a:t>/√𝑛)=</a:t>
              </a:r>
              <a:endParaRPr lang="es-EC" sz="1100"/>
            </a:p>
          </xdr:txBody>
        </xdr:sp>
      </mc:Fallback>
    </mc:AlternateContent>
    <xdr:clientData/>
  </xdr:oneCellAnchor>
  <xdr:oneCellAnchor>
    <xdr:from>
      <xdr:col>2</xdr:col>
      <xdr:colOff>99060</xdr:colOff>
      <xdr:row>20</xdr:row>
      <xdr:rowOff>182880</xdr:rowOff>
    </xdr:from>
    <xdr:ext cx="949106" cy="37888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B86E17D3-632E-4CC6-AEE0-8B4D9E1D5B12}"/>
                </a:ext>
              </a:extLst>
            </xdr:cNvPr>
            <xdr:cNvSpPr txBox="1"/>
          </xdr:nvSpPr>
          <xdr:spPr>
            <a:xfrm>
              <a:off x="1684020" y="401574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rPr>
                        </m:ctrlPr>
                      </m:fPr>
                      <m:num>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5</m:t>
                        </m:r>
                        <m:r>
                          <a:rPr lang="es-MX" sz="1100" b="0" i="1">
                            <a:latin typeface="Cambria Math" panose="02040503050406030204" pitchFamily="18" charset="0"/>
                          </a:rPr>
                          <m:t>−</m:t>
                        </m:r>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23</m:t>
                        </m:r>
                      </m:num>
                      <m:den>
                        <m:r>
                          <a:rPr lang="es-MX" sz="1100" b="0" i="1">
                            <a:latin typeface="Cambria Math" panose="02040503050406030204" pitchFamily="18" charset="0"/>
                          </a:rPr>
                          <m:t>23</m:t>
                        </m:r>
                        <m:r>
                          <a:rPr lang="es-MX" sz="1100" b="0" i="1">
                            <a:latin typeface="Cambria Math" panose="02040503050406030204" pitchFamily="18" charset="0"/>
                          </a:rPr>
                          <m:t>,</m:t>
                        </m:r>
                        <m:r>
                          <a:rPr lang="es-MX" sz="1100" b="0" i="1">
                            <a:latin typeface="Cambria Math" panose="02040503050406030204" pitchFamily="18" charset="0"/>
                          </a:rPr>
                          <m:t>59</m:t>
                        </m:r>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98</m:t>
                            </m:r>
                          </m:e>
                        </m:rad>
                      </m:den>
                    </m:f>
                    <m:r>
                      <a:rPr lang="es-MX" sz="1100" b="0" i="1">
                        <a:latin typeface="Cambria Math" panose="02040503050406030204" pitchFamily="18" charset="0"/>
                      </a:rPr>
                      <m:t>=</m:t>
                    </m:r>
                  </m:oMath>
                </m:oMathPara>
              </a14:m>
              <a:endParaRPr lang="es-EC" sz="1100"/>
            </a:p>
          </xdr:txBody>
        </xdr:sp>
      </mc:Choice>
      <mc:Fallback xmlns="">
        <xdr:sp macro="" textlink="">
          <xdr:nvSpPr>
            <xdr:cNvPr id="5" name="CuadroTexto 4">
              <a:extLst>
                <a:ext uri="{FF2B5EF4-FFF2-40B4-BE49-F238E27FC236}">
                  <a16:creationId xmlns:a16="http://schemas.microsoft.com/office/drawing/2014/main" id="{B86E17D3-632E-4CC6-AEE0-8B4D9E1D5B12}"/>
                </a:ext>
              </a:extLst>
            </xdr:cNvPr>
            <xdr:cNvSpPr txBox="1"/>
          </xdr:nvSpPr>
          <xdr:spPr>
            <a:xfrm>
              <a:off x="1684020" y="401574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(63,5−63,23)/(23,59/√98)=</a:t>
              </a:r>
              <a:endParaRPr lang="es-EC" sz="1100"/>
            </a:p>
          </xdr:txBody>
        </xdr:sp>
      </mc:Fallback>
    </mc:AlternateContent>
    <xdr:clientData/>
  </xdr:oneCellAnchor>
  <xdr:oneCellAnchor>
    <xdr:from>
      <xdr:col>1</xdr:col>
      <xdr:colOff>190183</xdr:colOff>
      <xdr:row>34</xdr:row>
      <xdr:rowOff>175260</xdr:rowOff>
    </xdr:from>
    <xdr:ext cx="774956" cy="3488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1F0A01AF-BDEF-4125-887F-DA70E94F85D7}"/>
                </a:ext>
              </a:extLst>
            </xdr:cNvPr>
            <xdr:cNvSpPr txBox="1"/>
          </xdr:nvSpPr>
          <xdr:spPr>
            <a:xfrm>
              <a:off x="983933" y="6898323"/>
              <a:ext cx="774956" cy="348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𝑍</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𝑥</m:t>
                        </m:r>
                        <m:r>
                          <a:rPr lang="es-MX" sz="1100" b="0" i="1">
                            <a:latin typeface="Cambria Math" panose="02040503050406030204" pitchFamily="18" charset="0"/>
                          </a:rPr>
                          <m:t>̄</m:t>
                        </m:r>
                        <m:r>
                          <a:rPr lang="es-MX" sz="1100" b="0" i="1">
                            <a:latin typeface="Cambria Math" panose="02040503050406030204" pitchFamily="18" charset="0"/>
                          </a:rPr>
                          <m:t>−</m:t>
                        </m:r>
                        <m:r>
                          <a:rPr lang="es-MX" sz="1100" b="0" i="1">
                            <a:latin typeface="Cambria Math" panose="02040503050406030204" pitchFamily="18" charset="0"/>
                          </a:rPr>
                          <m:t>𝑢</m:t>
                        </m:r>
                      </m:num>
                      <m:den>
                        <m:r>
                          <m:rPr>
                            <m:sty m:val="p"/>
                          </m:rPr>
                          <a:rPr lang="el-GR" sz="1100" b="0" i="1">
                            <a:latin typeface="Cambria Math" panose="02040503050406030204" pitchFamily="18" charset="0"/>
                          </a:rPr>
                          <m:t>σ</m:t>
                        </m:r>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𝑛</m:t>
                            </m:r>
                          </m:e>
                        </m:rad>
                      </m:den>
                    </m:f>
                    <m:r>
                      <a:rPr lang="es-MX" sz="1100" b="0" i="1">
                        <a:latin typeface="Cambria Math" panose="02040503050406030204" pitchFamily="18" charset="0"/>
                      </a:rPr>
                      <m:t>=</m:t>
                    </m:r>
                  </m:oMath>
                </m:oMathPara>
              </a14:m>
              <a:endParaRPr lang="es-EC" sz="1100"/>
            </a:p>
          </xdr:txBody>
        </xdr:sp>
      </mc:Choice>
      <mc:Fallback xmlns="">
        <xdr:sp macro="" textlink="">
          <xdr:nvSpPr>
            <xdr:cNvPr id="8" name="CuadroTexto 7">
              <a:extLst>
                <a:ext uri="{FF2B5EF4-FFF2-40B4-BE49-F238E27FC236}">
                  <a16:creationId xmlns:a16="http://schemas.microsoft.com/office/drawing/2014/main" id="{1F0A01AF-BDEF-4125-887F-DA70E94F85D7}"/>
                </a:ext>
              </a:extLst>
            </xdr:cNvPr>
            <xdr:cNvSpPr txBox="1"/>
          </xdr:nvSpPr>
          <xdr:spPr>
            <a:xfrm>
              <a:off x="983933" y="6898323"/>
              <a:ext cx="774956" cy="348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𝑍=(𝑥̄−𝑢)/(</a:t>
              </a:r>
              <a:r>
                <a:rPr lang="el-GR" sz="1100" b="0" i="0">
                  <a:latin typeface="Cambria Math" panose="02040503050406030204" pitchFamily="18" charset="0"/>
                </a:rPr>
                <a:t>σ</a:t>
              </a:r>
              <a:r>
                <a:rPr lang="es-MX" sz="1100" b="0" i="0">
                  <a:latin typeface="Cambria Math" panose="02040503050406030204" pitchFamily="18" charset="0"/>
                </a:rPr>
                <a:t>/√𝑛)=</a:t>
              </a:r>
              <a:endParaRPr lang="es-EC" sz="1100"/>
            </a:p>
          </xdr:txBody>
        </xdr:sp>
      </mc:Fallback>
    </mc:AlternateContent>
    <xdr:clientData/>
  </xdr:oneCellAnchor>
  <xdr:oneCellAnchor>
    <xdr:from>
      <xdr:col>2</xdr:col>
      <xdr:colOff>99060</xdr:colOff>
      <xdr:row>34</xdr:row>
      <xdr:rowOff>182880</xdr:rowOff>
    </xdr:from>
    <xdr:ext cx="949106" cy="378886"/>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936AC16-383E-4576-8B8A-CE838D40EEA1}"/>
                </a:ext>
              </a:extLst>
            </xdr:cNvPr>
            <xdr:cNvSpPr txBox="1"/>
          </xdr:nvSpPr>
          <xdr:spPr>
            <a:xfrm>
              <a:off x="1684020" y="406146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rPr>
                        </m:ctrlPr>
                      </m:fPr>
                      <m:num>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5</m:t>
                        </m:r>
                        <m:r>
                          <a:rPr lang="es-MX" sz="1100" b="0" i="1">
                            <a:latin typeface="Cambria Math" panose="02040503050406030204" pitchFamily="18" charset="0"/>
                          </a:rPr>
                          <m:t>−</m:t>
                        </m:r>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23</m:t>
                        </m:r>
                      </m:num>
                      <m:den>
                        <m:r>
                          <a:rPr lang="es-MX" sz="1100" b="0" i="1">
                            <a:latin typeface="Cambria Math" panose="02040503050406030204" pitchFamily="18" charset="0"/>
                          </a:rPr>
                          <m:t>23</m:t>
                        </m:r>
                        <m:r>
                          <a:rPr lang="es-MX" sz="1100" b="0" i="1">
                            <a:latin typeface="Cambria Math" panose="02040503050406030204" pitchFamily="18" charset="0"/>
                          </a:rPr>
                          <m:t>,</m:t>
                        </m:r>
                        <m:r>
                          <a:rPr lang="es-MX" sz="1100" b="0" i="1">
                            <a:latin typeface="Cambria Math" panose="02040503050406030204" pitchFamily="18" charset="0"/>
                          </a:rPr>
                          <m:t>59</m:t>
                        </m:r>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98</m:t>
                            </m:r>
                          </m:e>
                        </m:rad>
                      </m:den>
                    </m:f>
                    <m:r>
                      <a:rPr lang="es-MX" sz="1100" b="0" i="1">
                        <a:latin typeface="Cambria Math" panose="02040503050406030204" pitchFamily="18" charset="0"/>
                      </a:rPr>
                      <m:t>=</m:t>
                    </m:r>
                  </m:oMath>
                </m:oMathPara>
              </a14:m>
              <a:endParaRPr lang="es-EC" sz="1100"/>
            </a:p>
          </xdr:txBody>
        </xdr:sp>
      </mc:Choice>
      <mc:Fallback xmlns="">
        <xdr:sp macro="" textlink="">
          <xdr:nvSpPr>
            <xdr:cNvPr id="9" name="CuadroTexto 8">
              <a:extLst>
                <a:ext uri="{FF2B5EF4-FFF2-40B4-BE49-F238E27FC236}">
                  <a16:creationId xmlns:a16="http://schemas.microsoft.com/office/drawing/2014/main" id="{0936AC16-383E-4576-8B8A-CE838D40EEA1}"/>
                </a:ext>
              </a:extLst>
            </xdr:cNvPr>
            <xdr:cNvSpPr txBox="1"/>
          </xdr:nvSpPr>
          <xdr:spPr>
            <a:xfrm>
              <a:off x="1684020" y="406146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(63,5−63,23)/(23,59/√98)=</a:t>
              </a:r>
              <a:endParaRPr lang="es-EC" sz="1100"/>
            </a:p>
          </xdr:txBody>
        </xdr:sp>
      </mc:Fallback>
    </mc:AlternateContent>
    <xdr:clientData/>
  </xdr:oneCellAnchor>
  <xdr:oneCellAnchor>
    <xdr:from>
      <xdr:col>0</xdr:col>
      <xdr:colOff>769620</xdr:colOff>
      <xdr:row>48</xdr:row>
      <xdr:rowOff>175260</xdr:rowOff>
    </xdr:from>
    <xdr:ext cx="774956" cy="348813"/>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FF160FE0-2042-48E2-855F-E995FD8655B2}"/>
                </a:ext>
              </a:extLst>
            </xdr:cNvPr>
            <xdr:cNvSpPr txBox="1"/>
          </xdr:nvSpPr>
          <xdr:spPr>
            <a:xfrm>
              <a:off x="769620" y="6946174"/>
              <a:ext cx="774956" cy="348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𝑍</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𝑥</m:t>
                        </m:r>
                        <m:r>
                          <a:rPr lang="es-MX" sz="1100" b="0" i="1">
                            <a:latin typeface="Cambria Math" panose="02040503050406030204" pitchFamily="18" charset="0"/>
                          </a:rPr>
                          <m:t>̄</m:t>
                        </m:r>
                        <m:r>
                          <a:rPr lang="es-MX" sz="1100" b="0" i="1">
                            <a:latin typeface="Cambria Math" panose="02040503050406030204" pitchFamily="18" charset="0"/>
                          </a:rPr>
                          <m:t>−</m:t>
                        </m:r>
                        <m:r>
                          <a:rPr lang="es-MX" sz="1100" b="0" i="1">
                            <a:latin typeface="Cambria Math" panose="02040503050406030204" pitchFamily="18" charset="0"/>
                          </a:rPr>
                          <m:t>𝑢</m:t>
                        </m:r>
                      </m:num>
                      <m:den>
                        <m:r>
                          <m:rPr>
                            <m:sty m:val="p"/>
                          </m:rPr>
                          <a:rPr lang="el-GR" sz="1100" b="0" i="1">
                            <a:latin typeface="Cambria Math" panose="02040503050406030204" pitchFamily="18" charset="0"/>
                          </a:rPr>
                          <m:t>σ</m:t>
                        </m:r>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𝑛</m:t>
                            </m:r>
                          </m:e>
                        </m:rad>
                      </m:den>
                    </m:f>
                    <m:r>
                      <a:rPr lang="es-MX" sz="1100" b="0" i="1">
                        <a:latin typeface="Cambria Math" panose="02040503050406030204" pitchFamily="18" charset="0"/>
                      </a:rPr>
                      <m:t>=</m:t>
                    </m:r>
                  </m:oMath>
                </m:oMathPara>
              </a14:m>
              <a:endParaRPr lang="es-EC" sz="1100"/>
            </a:p>
          </xdr:txBody>
        </xdr:sp>
      </mc:Choice>
      <mc:Fallback xmlns="">
        <xdr:sp macro="" textlink="">
          <xdr:nvSpPr>
            <xdr:cNvPr id="12" name="CuadroTexto 11">
              <a:extLst>
                <a:ext uri="{FF2B5EF4-FFF2-40B4-BE49-F238E27FC236}">
                  <a16:creationId xmlns:a16="http://schemas.microsoft.com/office/drawing/2014/main" id="{FF160FE0-2042-48E2-855F-E995FD8655B2}"/>
                </a:ext>
              </a:extLst>
            </xdr:cNvPr>
            <xdr:cNvSpPr txBox="1"/>
          </xdr:nvSpPr>
          <xdr:spPr>
            <a:xfrm>
              <a:off x="769620" y="6946174"/>
              <a:ext cx="774956" cy="348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𝑍=(𝑥̄−𝑢)/(</a:t>
              </a:r>
              <a:r>
                <a:rPr lang="el-GR" sz="1100" b="0" i="0">
                  <a:latin typeface="Cambria Math" panose="02040503050406030204" pitchFamily="18" charset="0"/>
                </a:rPr>
                <a:t>σ</a:t>
              </a:r>
              <a:r>
                <a:rPr lang="es-MX" sz="1100" b="0" i="0">
                  <a:latin typeface="Cambria Math" panose="02040503050406030204" pitchFamily="18" charset="0"/>
                </a:rPr>
                <a:t>/√𝑛)=</a:t>
              </a:r>
              <a:endParaRPr lang="es-EC" sz="1100"/>
            </a:p>
          </xdr:txBody>
        </xdr:sp>
      </mc:Fallback>
    </mc:AlternateContent>
    <xdr:clientData/>
  </xdr:oneCellAnchor>
  <xdr:oneCellAnchor>
    <xdr:from>
      <xdr:col>2</xdr:col>
      <xdr:colOff>99060</xdr:colOff>
      <xdr:row>48</xdr:row>
      <xdr:rowOff>182880</xdr:rowOff>
    </xdr:from>
    <xdr:ext cx="949106" cy="37888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5808B855-208D-4486-8B77-0718CF73F4EE}"/>
                </a:ext>
              </a:extLst>
            </xdr:cNvPr>
            <xdr:cNvSpPr txBox="1"/>
          </xdr:nvSpPr>
          <xdr:spPr>
            <a:xfrm>
              <a:off x="1688374" y="6953794"/>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rPr>
                        </m:ctrlPr>
                      </m:fPr>
                      <m:num>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5</m:t>
                        </m:r>
                        <m:r>
                          <a:rPr lang="es-MX" sz="1100" b="0" i="1">
                            <a:latin typeface="Cambria Math" panose="02040503050406030204" pitchFamily="18" charset="0"/>
                          </a:rPr>
                          <m:t>−</m:t>
                        </m:r>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23</m:t>
                        </m:r>
                      </m:num>
                      <m:den>
                        <m:r>
                          <a:rPr lang="es-MX" sz="1100" b="0" i="1">
                            <a:latin typeface="Cambria Math" panose="02040503050406030204" pitchFamily="18" charset="0"/>
                          </a:rPr>
                          <m:t>23</m:t>
                        </m:r>
                        <m:r>
                          <a:rPr lang="es-MX" sz="1100" b="0" i="1">
                            <a:latin typeface="Cambria Math" panose="02040503050406030204" pitchFamily="18" charset="0"/>
                          </a:rPr>
                          <m:t>,</m:t>
                        </m:r>
                        <m:r>
                          <a:rPr lang="es-MX" sz="1100" b="0" i="1">
                            <a:latin typeface="Cambria Math" panose="02040503050406030204" pitchFamily="18" charset="0"/>
                          </a:rPr>
                          <m:t>59</m:t>
                        </m:r>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98</m:t>
                            </m:r>
                          </m:e>
                        </m:rad>
                      </m:den>
                    </m:f>
                    <m:r>
                      <a:rPr lang="es-MX" sz="1100" b="0" i="1">
                        <a:latin typeface="Cambria Math" panose="02040503050406030204" pitchFamily="18" charset="0"/>
                      </a:rPr>
                      <m:t>=</m:t>
                    </m:r>
                  </m:oMath>
                </m:oMathPara>
              </a14:m>
              <a:endParaRPr lang="es-EC" sz="1100"/>
            </a:p>
          </xdr:txBody>
        </xdr:sp>
      </mc:Choice>
      <mc:Fallback xmlns="">
        <xdr:sp macro="" textlink="">
          <xdr:nvSpPr>
            <xdr:cNvPr id="13" name="CuadroTexto 12">
              <a:extLst>
                <a:ext uri="{FF2B5EF4-FFF2-40B4-BE49-F238E27FC236}">
                  <a16:creationId xmlns:a16="http://schemas.microsoft.com/office/drawing/2014/main" id="{5808B855-208D-4486-8B77-0718CF73F4EE}"/>
                </a:ext>
              </a:extLst>
            </xdr:cNvPr>
            <xdr:cNvSpPr txBox="1"/>
          </xdr:nvSpPr>
          <xdr:spPr>
            <a:xfrm>
              <a:off x="1688374" y="6953794"/>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(63,5−63,23)/(23,59/√98)=</a:t>
              </a:r>
              <a:endParaRPr lang="es-EC" sz="1100"/>
            </a:p>
          </xdr:txBody>
        </xdr:sp>
      </mc:Fallback>
    </mc:AlternateContent>
    <xdr:clientData/>
  </xdr:oneCellAnchor>
  <xdr:oneCellAnchor>
    <xdr:from>
      <xdr:col>1</xdr:col>
      <xdr:colOff>83820</xdr:colOff>
      <xdr:row>73</xdr:row>
      <xdr:rowOff>205740</xdr:rowOff>
    </xdr:from>
    <xdr:ext cx="731932" cy="33329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353E5E16-F1C9-4B6D-9D1A-18C0411AABFA}"/>
                </a:ext>
              </a:extLst>
            </xdr:cNvPr>
            <xdr:cNvSpPr txBox="1"/>
          </xdr:nvSpPr>
          <xdr:spPr>
            <a:xfrm>
              <a:off x="876300" y="14599920"/>
              <a:ext cx="731932" cy="3332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a:t>t</a:t>
              </a:r>
              <a14:m>
                <m:oMath xmlns:m="http://schemas.openxmlformats.org/officeDocument/2006/math">
                  <m:r>
                    <a:rPr lang="es-MX" sz="1400" b="0" i="1">
                      <a:latin typeface="Cambria Math" panose="02040503050406030204" pitchFamily="18" charset="0"/>
                    </a:rPr>
                    <m:t>=</m:t>
                  </m:r>
                  <m:f>
                    <m:fPr>
                      <m:ctrlPr>
                        <a:rPr lang="es-MX" sz="1400" b="0" i="1">
                          <a:latin typeface="Cambria Math" panose="02040503050406030204" pitchFamily="18" charset="0"/>
                        </a:rPr>
                      </m:ctrlPr>
                    </m:fPr>
                    <m:num>
                      <m:r>
                        <a:rPr lang="es-MX" sz="1400" b="0" i="1">
                          <a:latin typeface="Cambria Math" panose="02040503050406030204" pitchFamily="18" charset="0"/>
                        </a:rPr>
                        <m:t>𝑥</m:t>
                      </m:r>
                      <m:r>
                        <a:rPr lang="es-MX" sz="1400" b="0" i="1">
                          <a:latin typeface="Cambria Math" panose="02040503050406030204" pitchFamily="18" charset="0"/>
                        </a:rPr>
                        <m:t>̄</m:t>
                      </m:r>
                      <m:r>
                        <a:rPr lang="es-MX" sz="1400" b="0" i="1">
                          <a:latin typeface="Cambria Math" panose="02040503050406030204" pitchFamily="18" charset="0"/>
                        </a:rPr>
                        <m:t>−</m:t>
                      </m:r>
                      <m:r>
                        <a:rPr lang="es-MX" sz="1400" b="0" i="1">
                          <a:latin typeface="Cambria Math" panose="02040503050406030204" pitchFamily="18" charset="0"/>
                        </a:rPr>
                        <m:t>𝑢</m:t>
                      </m:r>
                    </m:num>
                    <m:den>
                      <m:r>
                        <a:rPr lang="es-MX" sz="1400" b="0" i="1">
                          <a:latin typeface="Cambria Math" panose="02040503050406030204" pitchFamily="18" charset="0"/>
                        </a:rPr>
                        <m:t>𝑠</m:t>
                      </m:r>
                      <m:r>
                        <a:rPr lang="es-MX" sz="1400" b="0" i="1">
                          <a:latin typeface="Cambria Math" panose="02040503050406030204" pitchFamily="18" charset="0"/>
                        </a:rPr>
                        <m:t>/</m:t>
                      </m:r>
                      <m:rad>
                        <m:radPr>
                          <m:degHide m:val="on"/>
                          <m:ctrlPr>
                            <a:rPr lang="es-MX" sz="1400" b="0" i="1">
                              <a:latin typeface="Cambria Math" panose="02040503050406030204" pitchFamily="18" charset="0"/>
                            </a:rPr>
                          </m:ctrlPr>
                        </m:radPr>
                        <m:deg/>
                        <m:e>
                          <m:r>
                            <a:rPr lang="es-MX" sz="1400" b="0" i="1">
                              <a:latin typeface="Cambria Math" panose="02040503050406030204" pitchFamily="18" charset="0"/>
                            </a:rPr>
                            <m:t>𝑛</m:t>
                          </m:r>
                        </m:e>
                      </m:rad>
                    </m:den>
                  </m:f>
                  <m:r>
                    <a:rPr lang="es-MX" sz="1400" b="0" i="1">
                      <a:latin typeface="Cambria Math" panose="02040503050406030204" pitchFamily="18" charset="0"/>
                    </a:rPr>
                    <m:t>=</m:t>
                  </m:r>
                </m:oMath>
              </a14:m>
              <a:endParaRPr lang="es-EC" sz="1400"/>
            </a:p>
          </xdr:txBody>
        </xdr:sp>
      </mc:Choice>
      <mc:Fallback xmlns="">
        <xdr:sp macro="" textlink="">
          <xdr:nvSpPr>
            <xdr:cNvPr id="14" name="CuadroTexto 13">
              <a:extLst>
                <a:ext uri="{FF2B5EF4-FFF2-40B4-BE49-F238E27FC236}">
                  <a16:creationId xmlns:a16="http://schemas.microsoft.com/office/drawing/2014/main" id="{353E5E16-F1C9-4B6D-9D1A-18C0411AABFA}"/>
                </a:ext>
              </a:extLst>
            </xdr:cNvPr>
            <xdr:cNvSpPr txBox="1"/>
          </xdr:nvSpPr>
          <xdr:spPr>
            <a:xfrm>
              <a:off x="876300" y="14599920"/>
              <a:ext cx="731932" cy="3332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a:t>t</a:t>
              </a:r>
              <a:r>
                <a:rPr lang="es-MX" sz="1400" b="0" i="0">
                  <a:latin typeface="Cambria Math" panose="02040503050406030204" pitchFamily="18" charset="0"/>
                </a:rPr>
                <a:t>=(𝑥̄−𝑢)/(𝑠/√𝑛)=</a:t>
              </a:r>
              <a:endParaRPr lang="es-EC" sz="1400"/>
            </a:p>
          </xdr:txBody>
        </xdr:sp>
      </mc:Fallback>
    </mc:AlternateContent>
    <xdr:clientData/>
  </xdr:oneCellAnchor>
  <xdr:oneCellAnchor>
    <xdr:from>
      <xdr:col>2</xdr:col>
      <xdr:colOff>99060</xdr:colOff>
      <xdr:row>73</xdr:row>
      <xdr:rowOff>182880</xdr:rowOff>
    </xdr:from>
    <xdr:ext cx="949106" cy="378886"/>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7F76E8B-FE5A-47BC-B08F-BB09164F987E}"/>
                </a:ext>
              </a:extLst>
            </xdr:cNvPr>
            <xdr:cNvSpPr txBox="1"/>
          </xdr:nvSpPr>
          <xdr:spPr>
            <a:xfrm>
              <a:off x="1684020" y="1457706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rPr>
                        </m:ctrlPr>
                      </m:fPr>
                      <m:num>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5</m:t>
                        </m:r>
                        <m:r>
                          <a:rPr lang="es-MX" sz="1100" b="0" i="1">
                            <a:latin typeface="Cambria Math" panose="02040503050406030204" pitchFamily="18" charset="0"/>
                          </a:rPr>
                          <m:t>−</m:t>
                        </m:r>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23</m:t>
                        </m:r>
                      </m:num>
                      <m:den>
                        <m:r>
                          <a:rPr lang="es-MX" sz="1100" b="0" i="1">
                            <a:latin typeface="Cambria Math" panose="02040503050406030204" pitchFamily="18" charset="0"/>
                          </a:rPr>
                          <m:t>21</m:t>
                        </m:r>
                        <m:r>
                          <a:rPr lang="es-MX" sz="1100" b="0" i="1">
                            <a:latin typeface="Cambria Math" panose="02040503050406030204" pitchFamily="18" charset="0"/>
                          </a:rPr>
                          <m:t>,</m:t>
                        </m:r>
                        <m:r>
                          <a:rPr lang="es-MX" sz="1100" b="0" i="1">
                            <a:latin typeface="Cambria Math" panose="02040503050406030204" pitchFamily="18" charset="0"/>
                          </a:rPr>
                          <m:t>06</m:t>
                        </m:r>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19</m:t>
                            </m:r>
                          </m:e>
                        </m:rad>
                      </m:den>
                    </m:f>
                    <m:r>
                      <a:rPr lang="es-MX" sz="1100" b="0" i="1">
                        <a:latin typeface="Cambria Math" panose="02040503050406030204" pitchFamily="18" charset="0"/>
                      </a:rPr>
                      <m:t>=</m:t>
                    </m:r>
                  </m:oMath>
                </m:oMathPara>
              </a14:m>
              <a:endParaRPr lang="es-EC" sz="1100"/>
            </a:p>
          </xdr:txBody>
        </xdr:sp>
      </mc:Choice>
      <mc:Fallback xmlns="">
        <xdr:sp macro="" textlink="">
          <xdr:nvSpPr>
            <xdr:cNvPr id="15" name="CuadroTexto 14">
              <a:extLst>
                <a:ext uri="{FF2B5EF4-FFF2-40B4-BE49-F238E27FC236}">
                  <a16:creationId xmlns:a16="http://schemas.microsoft.com/office/drawing/2014/main" id="{87F76E8B-FE5A-47BC-B08F-BB09164F987E}"/>
                </a:ext>
              </a:extLst>
            </xdr:cNvPr>
            <xdr:cNvSpPr txBox="1"/>
          </xdr:nvSpPr>
          <xdr:spPr>
            <a:xfrm>
              <a:off x="1684020" y="1457706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(63,5−63,23)/(21,06/√19)=</a:t>
              </a:r>
              <a:endParaRPr lang="es-EC" sz="1100"/>
            </a:p>
          </xdr:txBody>
        </xdr:sp>
      </mc:Fallback>
    </mc:AlternateContent>
    <xdr:clientData/>
  </xdr:oneCellAnchor>
  <xdr:oneCellAnchor>
    <xdr:from>
      <xdr:col>2</xdr:col>
      <xdr:colOff>99060</xdr:colOff>
      <xdr:row>87</xdr:row>
      <xdr:rowOff>182880</xdr:rowOff>
    </xdr:from>
    <xdr:ext cx="949106" cy="378886"/>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B9A7D1F-841A-433A-BF5F-E2CF2DB3E9D4}"/>
                </a:ext>
              </a:extLst>
            </xdr:cNvPr>
            <xdr:cNvSpPr txBox="1"/>
          </xdr:nvSpPr>
          <xdr:spPr>
            <a:xfrm>
              <a:off x="1684020" y="689610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rPr>
                        </m:ctrlPr>
                      </m:fPr>
                      <m:num>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5</m:t>
                        </m:r>
                        <m:r>
                          <a:rPr lang="es-MX" sz="1100" b="0" i="1">
                            <a:latin typeface="Cambria Math" panose="02040503050406030204" pitchFamily="18" charset="0"/>
                          </a:rPr>
                          <m:t>−</m:t>
                        </m:r>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23</m:t>
                        </m:r>
                      </m:num>
                      <m:den>
                        <m:r>
                          <a:rPr lang="es-MX" sz="1100" b="0" i="1">
                            <a:latin typeface="Cambria Math" panose="02040503050406030204" pitchFamily="18" charset="0"/>
                          </a:rPr>
                          <m:t>2106</m:t>
                        </m:r>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19</m:t>
                            </m:r>
                          </m:e>
                        </m:rad>
                      </m:den>
                    </m:f>
                    <m:r>
                      <a:rPr lang="es-MX" sz="1100" b="0" i="1">
                        <a:latin typeface="Cambria Math" panose="02040503050406030204" pitchFamily="18" charset="0"/>
                      </a:rPr>
                      <m:t>=</m:t>
                    </m:r>
                  </m:oMath>
                </m:oMathPara>
              </a14:m>
              <a:endParaRPr lang="es-EC" sz="1100"/>
            </a:p>
          </xdr:txBody>
        </xdr:sp>
      </mc:Choice>
      <mc:Fallback xmlns="">
        <xdr:sp macro="" textlink="">
          <xdr:nvSpPr>
            <xdr:cNvPr id="17" name="CuadroTexto 16">
              <a:extLst>
                <a:ext uri="{FF2B5EF4-FFF2-40B4-BE49-F238E27FC236}">
                  <a16:creationId xmlns:a16="http://schemas.microsoft.com/office/drawing/2014/main" id="{0B9A7D1F-841A-433A-BF5F-E2CF2DB3E9D4}"/>
                </a:ext>
              </a:extLst>
            </xdr:cNvPr>
            <xdr:cNvSpPr txBox="1"/>
          </xdr:nvSpPr>
          <xdr:spPr>
            <a:xfrm>
              <a:off x="1684020" y="689610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(63,5−63,23)/(2106/√19)=</a:t>
              </a:r>
              <a:endParaRPr lang="es-EC" sz="1100"/>
            </a:p>
          </xdr:txBody>
        </xdr:sp>
      </mc:Fallback>
    </mc:AlternateContent>
    <xdr:clientData/>
  </xdr:oneCellAnchor>
  <xdr:oneCellAnchor>
    <xdr:from>
      <xdr:col>2</xdr:col>
      <xdr:colOff>99060</xdr:colOff>
      <xdr:row>101</xdr:row>
      <xdr:rowOff>182880</xdr:rowOff>
    </xdr:from>
    <xdr:ext cx="949106" cy="378886"/>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7BDEBA84-78F1-40AC-B454-D10D29AE891C}"/>
                </a:ext>
              </a:extLst>
            </xdr:cNvPr>
            <xdr:cNvSpPr txBox="1"/>
          </xdr:nvSpPr>
          <xdr:spPr>
            <a:xfrm>
              <a:off x="1684020" y="973074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rPr>
                        </m:ctrlPr>
                      </m:fPr>
                      <m:num>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5</m:t>
                        </m:r>
                        <m:r>
                          <a:rPr lang="es-MX" sz="1100" b="0" i="1">
                            <a:latin typeface="Cambria Math" panose="02040503050406030204" pitchFamily="18" charset="0"/>
                          </a:rPr>
                          <m:t>−</m:t>
                        </m:r>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23</m:t>
                        </m:r>
                      </m:num>
                      <m:den>
                        <m:r>
                          <a:rPr lang="es-MX" sz="1100" b="0" i="1">
                            <a:latin typeface="Cambria Math" panose="02040503050406030204" pitchFamily="18" charset="0"/>
                          </a:rPr>
                          <m:t>21</m:t>
                        </m:r>
                        <m:r>
                          <a:rPr lang="es-MX" sz="1100" b="0" i="1">
                            <a:latin typeface="Cambria Math" panose="02040503050406030204" pitchFamily="18" charset="0"/>
                          </a:rPr>
                          <m:t>,</m:t>
                        </m:r>
                        <m:r>
                          <a:rPr lang="es-MX" sz="1100" b="0" i="1">
                            <a:latin typeface="Cambria Math" panose="02040503050406030204" pitchFamily="18" charset="0"/>
                          </a:rPr>
                          <m:t>06</m:t>
                        </m:r>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19</m:t>
                            </m:r>
                          </m:e>
                        </m:rad>
                      </m:den>
                    </m:f>
                    <m:r>
                      <a:rPr lang="es-MX" sz="1100" b="0" i="1">
                        <a:latin typeface="Cambria Math" panose="02040503050406030204" pitchFamily="18" charset="0"/>
                      </a:rPr>
                      <m:t>=</m:t>
                    </m:r>
                  </m:oMath>
                </m:oMathPara>
              </a14:m>
              <a:endParaRPr lang="es-EC" sz="1100"/>
            </a:p>
          </xdr:txBody>
        </xdr:sp>
      </mc:Choice>
      <mc:Fallback xmlns="">
        <xdr:sp macro="" textlink="">
          <xdr:nvSpPr>
            <xdr:cNvPr id="19" name="CuadroTexto 18">
              <a:extLst>
                <a:ext uri="{FF2B5EF4-FFF2-40B4-BE49-F238E27FC236}">
                  <a16:creationId xmlns:a16="http://schemas.microsoft.com/office/drawing/2014/main" id="{7BDEBA84-78F1-40AC-B454-D10D29AE891C}"/>
                </a:ext>
              </a:extLst>
            </xdr:cNvPr>
            <xdr:cNvSpPr txBox="1"/>
          </xdr:nvSpPr>
          <xdr:spPr>
            <a:xfrm>
              <a:off x="1684020" y="9730740"/>
              <a:ext cx="949106" cy="378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(63,5−63,23)/(21,06/√19)=</a:t>
              </a:r>
              <a:endParaRPr lang="es-EC" sz="1100"/>
            </a:p>
          </xdr:txBody>
        </xdr:sp>
      </mc:Fallback>
    </mc:AlternateContent>
    <xdr:clientData/>
  </xdr:oneCellAnchor>
  <xdr:oneCellAnchor>
    <xdr:from>
      <xdr:col>1</xdr:col>
      <xdr:colOff>129540</xdr:colOff>
      <xdr:row>87</xdr:row>
      <xdr:rowOff>198120</xdr:rowOff>
    </xdr:from>
    <xdr:ext cx="731932" cy="333296"/>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68D01843-A018-4E5C-8762-F7A3682D45B7}"/>
                </a:ext>
              </a:extLst>
            </xdr:cNvPr>
            <xdr:cNvSpPr txBox="1"/>
          </xdr:nvSpPr>
          <xdr:spPr>
            <a:xfrm>
              <a:off x="922020" y="17426940"/>
              <a:ext cx="731932" cy="3332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a:t>t</a:t>
              </a:r>
              <a14:m>
                <m:oMath xmlns:m="http://schemas.openxmlformats.org/officeDocument/2006/math">
                  <m:r>
                    <a:rPr lang="es-MX" sz="1400" b="0" i="1">
                      <a:latin typeface="Cambria Math" panose="02040503050406030204" pitchFamily="18" charset="0"/>
                    </a:rPr>
                    <m:t>=</m:t>
                  </m:r>
                  <m:f>
                    <m:fPr>
                      <m:ctrlPr>
                        <a:rPr lang="es-MX" sz="1400" b="0" i="1">
                          <a:latin typeface="Cambria Math" panose="02040503050406030204" pitchFamily="18" charset="0"/>
                        </a:rPr>
                      </m:ctrlPr>
                    </m:fPr>
                    <m:num>
                      <m:r>
                        <a:rPr lang="es-MX" sz="1400" b="0" i="1">
                          <a:latin typeface="Cambria Math" panose="02040503050406030204" pitchFamily="18" charset="0"/>
                        </a:rPr>
                        <m:t>𝑥</m:t>
                      </m:r>
                      <m:r>
                        <a:rPr lang="es-MX" sz="1400" b="0" i="1">
                          <a:latin typeface="Cambria Math" panose="02040503050406030204" pitchFamily="18" charset="0"/>
                        </a:rPr>
                        <m:t>̄</m:t>
                      </m:r>
                      <m:r>
                        <a:rPr lang="es-MX" sz="1400" b="0" i="1">
                          <a:latin typeface="Cambria Math" panose="02040503050406030204" pitchFamily="18" charset="0"/>
                        </a:rPr>
                        <m:t>−</m:t>
                      </m:r>
                      <m:r>
                        <a:rPr lang="es-MX" sz="1400" b="0" i="1">
                          <a:latin typeface="Cambria Math" panose="02040503050406030204" pitchFamily="18" charset="0"/>
                        </a:rPr>
                        <m:t>𝑢</m:t>
                      </m:r>
                    </m:num>
                    <m:den>
                      <m:r>
                        <a:rPr lang="es-MX" sz="1400" b="0" i="1">
                          <a:latin typeface="Cambria Math" panose="02040503050406030204" pitchFamily="18" charset="0"/>
                        </a:rPr>
                        <m:t>𝑠</m:t>
                      </m:r>
                      <m:r>
                        <a:rPr lang="es-MX" sz="1400" b="0" i="1">
                          <a:latin typeface="Cambria Math" panose="02040503050406030204" pitchFamily="18" charset="0"/>
                        </a:rPr>
                        <m:t>/</m:t>
                      </m:r>
                      <m:rad>
                        <m:radPr>
                          <m:degHide m:val="on"/>
                          <m:ctrlPr>
                            <a:rPr lang="es-MX" sz="1400" b="0" i="1">
                              <a:latin typeface="Cambria Math" panose="02040503050406030204" pitchFamily="18" charset="0"/>
                            </a:rPr>
                          </m:ctrlPr>
                        </m:radPr>
                        <m:deg/>
                        <m:e>
                          <m:r>
                            <a:rPr lang="es-MX" sz="1400" b="0" i="1">
                              <a:latin typeface="Cambria Math" panose="02040503050406030204" pitchFamily="18" charset="0"/>
                            </a:rPr>
                            <m:t>𝑛</m:t>
                          </m:r>
                        </m:e>
                      </m:rad>
                    </m:den>
                  </m:f>
                  <m:r>
                    <a:rPr lang="es-MX" sz="1400" b="0" i="1">
                      <a:latin typeface="Cambria Math" panose="02040503050406030204" pitchFamily="18" charset="0"/>
                    </a:rPr>
                    <m:t>=</m:t>
                  </m:r>
                </m:oMath>
              </a14:m>
              <a:endParaRPr lang="es-EC" sz="1400"/>
            </a:p>
          </xdr:txBody>
        </xdr:sp>
      </mc:Choice>
      <mc:Fallback xmlns="">
        <xdr:sp macro="" textlink="">
          <xdr:nvSpPr>
            <xdr:cNvPr id="22" name="CuadroTexto 21">
              <a:extLst>
                <a:ext uri="{FF2B5EF4-FFF2-40B4-BE49-F238E27FC236}">
                  <a16:creationId xmlns:a16="http://schemas.microsoft.com/office/drawing/2014/main" id="{68D01843-A018-4E5C-8762-F7A3682D45B7}"/>
                </a:ext>
              </a:extLst>
            </xdr:cNvPr>
            <xdr:cNvSpPr txBox="1"/>
          </xdr:nvSpPr>
          <xdr:spPr>
            <a:xfrm>
              <a:off x="922020" y="17426940"/>
              <a:ext cx="731932" cy="3332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a:t>t</a:t>
              </a:r>
              <a:r>
                <a:rPr lang="es-MX" sz="1400" b="0" i="0">
                  <a:latin typeface="Cambria Math" panose="02040503050406030204" pitchFamily="18" charset="0"/>
                </a:rPr>
                <a:t>=(𝑥̄−𝑢)/(𝑠/√𝑛)=</a:t>
              </a:r>
              <a:endParaRPr lang="es-EC" sz="1400"/>
            </a:p>
          </xdr:txBody>
        </xdr:sp>
      </mc:Fallback>
    </mc:AlternateContent>
    <xdr:clientData/>
  </xdr:oneCellAnchor>
  <xdr:oneCellAnchor>
    <xdr:from>
      <xdr:col>1</xdr:col>
      <xdr:colOff>121920</xdr:colOff>
      <xdr:row>101</xdr:row>
      <xdr:rowOff>224624</xdr:rowOff>
    </xdr:from>
    <xdr:ext cx="731932" cy="333296"/>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996CEE3C-5919-4F32-A8D9-74B881B8AA56}"/>
                </a:ext>
              </a:extLst>
            </xdr:cNvPr>
            <xdr:cNvSpPr txBox="1"/>
          </xdr:nvSpPr>
          <xdr:spPr>
            <a:xfrm>
              <a:off x="917050" y="20573337"/>
              <a:ext cx="731932" cy="3332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a:t>t</a:t>
              </a:r>
              <a14:m>
                <m:oMath xmlns:m="http://schemas.openxmlformats.org/officeDocument/2006/math">
                  <m:r>
                    <a:rPr lang="es-MX" sz="1400" b="0" i="1">
                      <a:latin typeface="Cambria Math" panose="02040503050406030204" pitchFamily="18" charset="0"/>
                    </a:rPr>
                    <m:t>=</m:t>
                  </m:r>
                  <m:f>
                    <m:fPr>
                      <m:ctrlPr>
                        <a:rPr lang="es-MX" sz="1400" b="0" i="1">
                          <a:latin typeface="Cambria Math" panose="02040503050406030204" pitchFamily="18" charset="0"/>
                        </a:rPr>
                      </m:ctrlPr>
                    </m:fPr>
                    <m:num>
                      <m:r>
                        <a:rPr lang="es-MX" sz="1400" b="0" i="1">
                          <a:latin typeface="Cambria Math" panose="02040503050406030204" pitchFamily="18" charset="0"/>
                        </a:rPr>
                        <m:t>𝑥</m:t>
                      </m:r>
                      <m:r>
                        <a:rPr lang="es-MX" sz="1400" b="0" i="1">
                          <a:latin typeface="Cambria Math" panose="02040503050406030204" pitchFamily="18" charset="0"/>
                        </a:rPr>
                        <m:t>̄</m:t>
                      </m:r>
                      <m:r>
                        <a:rPr lang="es-MX" sz="1400" b="0" i="1">
                          <a:latin typeface="Cambria Math" panose="02040503050406030204" pitchFamily="18" charset="0"/>
                        </a:rPr>
                        <m:t>−</m:t>
                      </m:r>
                      <m:r>
                        <a:rPr lang="es-MX" sz="1400" b="0" i="1">
                          <a:latin typeface="Cambria Math" panose="02040503050406030204" pitchFamily="18" charset="0"/>
                        </a:rPr>
                        <m:t>𝑢</m:t>
                      </m:r>
                    </m:num>
                    <m:den>
                      <m:r>
                        <a:rPr lang="es-MX" sz="1400" b="0" i="1">
                          <a:latin typeface="Cambria Math" panose="02040503050406030204" pitchFamily="18" charset="0"/>
                        </a:rPr>
                        <m:t>𝑠</m:t>
                      </m:r>
                      <m:r>
                        <a:rPr lang="es-MX" sz="1400" b="0" i="1">
                          <a:latin typeface="Cambria Math" panose="02040503050406030204" pitchFamily="18" charset="0"/>
                        </a:rPr>
                        <m:t>/</m:t>
                      </m:r>
                      <m:rad>
                        <m:radPr>
                          <m:degHide m:val="on"/>
                          <m:ctrlPr>
                            <a:rPr lang="es-MX" sz="1400" b="0" i="1">
                              <a:latin typeface="Cambria Math" panose="02040503050406030204" pitchFamily="18" charset="0"/>
                            </a:rPr>
                          </m:ctrlPr>
                        </m:radPr>
                        <m:deg/>
                        <m:e>
                          <m:r>
                            <a:rPr lang="es-MX" sz="1400" b="0" i="1">
                              <a:latin typeface="Cambria Math" panose="02040503050406030204" pitchFamily="18" charset="0"/>
                            </a:rPr>
                            <m:t>𝑛</m:t>
                          </m:r>
                        </m:e>
                      </m:rad>
                    </m:den>
                  </m:f>
                  <m:r>
                    <a:rPr lang="es-MX" sz="1400" b="0" i="1">
                      <a:latin typeface="Cambria Math" panose="02040503050406030204" pitchFamily="18" charset="0"/>
                    </a:rPr>
                    <m:t>=</m:t>
                  </m:r>
                </m:oMath>
              </a14:m>
              <a:endParaRPr lang="es-EC" sz="1400"/>
            </a:p>
          </xdr:txBody>
        </xdr:sp>
      </mc:Choice>
      <mc:Fallback>
        <xdr:sp macro="" textlink="">
          <xdr:nvSpPr>
            <xdr:cNvPr id="23" name="CuadroTexto 22">
              <a:extLst>
                <a:ext uri="{FF2B5EF4-FFF2-40B4-BE49-F238E27FC236}">
                  <a16:creationId xmlns:a16="http://schemas.microsoft.com/office/drawing/2014/main" id="{996CEE3C-5919-4F32-A8D9-74B881B8AA56}"/>
                </a:ext>
              </a:extLst>
            </xdr:cNvPr>
            <xdr:cNvSpPr txBox="1"/>
          </xdr:nvSpPr>
          <xdr:spPr>
            <a:xfrm>
              <a:off x="917050" y="20573337"/>
              <a:ext cx="731932" cy="3332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a:t>t</a:t>
              </a:r>
              <a:r>
                <a:rPr lang="es-MX" sz="1400" b="0" i="0">
                  <a:latin typeface="Cambria Math" panose="02040503050406030204" pitchFamily="18" charset="0"/>
                </a:rPr>
                <a:t>=(𝑥̄−𝑢)/(𝑠/√𝑛)=</a:t>
              </a:r>
              <a:endParaRPr lang="es-EC" sz="1400"/>
            </a:p>
          </xdr:txBody>
        </xdr:sp>
      </mc:Fallback>
    </mc:AlternateContent>
    <xdr:clientData/>
  </xdr:oneCellAnchor>
  <xdr:oneCellAnchor>
    <xdr:from>
      <xdr:col>1</xdr:col>
      <xdr:colOff>83820</xdr:colOff>
      <xdr:row>127</xdr:row>
      <xdr:rowOff>8516</xdr:rowOff>
    </xdr:from>
    <xdr:ext cx="1059649" cy="530145"/>
    <mc:AlternateContent xmlns:mc="http://schemas.openxmlformats.org/markup-compatibility/2006">
      <mc:Choice xmlns:a14="http://schemas.microsoft.com/office/drawing/2010/main" Requires="a14">
        <xdr:sp macro="" textlink="">
          <xdr:nvSpPr>
            <xdr:cNvPr id="24" name="CuadroTexto 23">
              <a:extLst>
                <a:ext uri="{FF2B5EF4-FFF2-40B4-BE49-F238E27FC236}">
                  <a16:creationId xmlns:a16="http://schemas.microsoft.com/office/drawing/2014/main" id="{64320B23-ED22-4360-B9B3-6F2BD5E627E0}"/>
                </a:ext>
              </a:extLst>
            </xdr:cNvPr>
            <xdr:cNvSpPr txBox="1"/>
          </xdr:nvSpPr>
          <xdr:spPr>
            <a:xfrm>
              <a:off x="872714" y="25020045"/>
              <a:ext cx="1059649" cy="530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latin typeface="+mn-lt"/>
                </a:rPr>
                <a:t>Z</a:t>
              </a:r>
              <a14:m>
                <m:oMath xmlns:m="http://schemas.openxmlformats.org/officeDocument/2006/math">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m:t>
                      </m:r>
                      <m:r>
                        <a:rPr lang="es-MX" sz="1600" b="0" i="1">
                          <a:latin typeface="Cambria Math" panose="02040503050406030204" pitchFamily="18" charset="0"/>
                        </a:rPr>
                        <m:t>−</m:t>
                      </m:r>
                      <m:r>
                        <a:rPr lang="el-GR" sz="1600" b="0" i="1">
                          <a:latin typeface="Cambria Math" panose="02040503050406030204" pitchFamily="18" charset="0"/>
                        </a:rPr>
                        <m:t>𝜋</m:t>
                      </m:r>
                    </m:num>
                    <m:den>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r>
                                <a:rPr lang="el-GR" sz="1600" b="0" i="1">
                                  <a:latin typeface="Cambria Math" panose="02040503050406030204" pitchFamily="18" charset="0"/>
                                </a:rPr>
                                <m:t>𝜋</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l-GR" sz="1600" b="0" i="1">
                                  <a:latin typeface="Cambria Math" panose="02040503050406030204" pitchFamily="18" charset="0"/>
                                </a:rPr>
                                <m:t>𝜋</m:t>
                              </m:r>
                              <m:r>
                                <a:rPr lang="es-MX" sz="1600" b="0" i="1">
                                  <a:latin typeface="Cambria Math" panose="02040503050406030204" pitchFamily="18" charset="0"/>
                                </a:rPr>
                                <m:t>)</m:t>
                              </m:r>
                            </m:num>
                            <m:den>
                              <m:r>
                                <a:rPr lang="es-MX" sz="1600" b="0" i="1">
                                  <a:latin typeface="Cambria Math" panose="02040503050406030204" pitchFamily="18" charset="0"/>
                                </a:rPr>
                                <m:t>𝑛</m:t>
                              </m:r>
                            </m:den>
                          </m:f>
                        </m:e>
                      </m:rad>
                    </m:den>
                  </m:f>
                  <m:r>
                    <a:rPr lang="es-MX" sz="1600" b="0" i="1">
                      <a:latin typeface="Cambria Math" panose="02040503050406030204" pitchFamily="18" charset="0"/>
                    </a:rPr>
                    <m:t>=</m:t>
                  </m:r>
                </m:oMath>
              </a14:m>
              <a:endParaRPr lang="es-EC" sz="1400"/>
            </a:p>
          </xdr:txBody>
        </xdr:sp>
      </mc:Choice>
      <mc:Fallback>
        <xdr:sp macro="" textlink="">
          <xdr:nvSpPr>
            <xdr:cNvPr id="24" name="CuadroTexto 23">
              <a:extLst>
                <a:ext uri="{FF2B5EF4-FFF2-40B4-BE49-F238E27FC236}">
                  <a16:creationId xmlns:a16="http://schemas.microsoft.com/office/drawing/2014/main" id="{64320B23-ED22-4360-B9B3-6F2BD5E627E0}"/>
                </a:ext>
              </a:extLst>
            </xdr:cNvPr>
            <xdr:cNvSpPr txBox="1"/>
          </xdr:nvSpPr>
          <xdr:spPr>
            <a:xfrm>
              <a:off x="872714" y="25020045"/>
              <a:ext cx="1059649" cy="530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latin typeface="+mn-lt"/>
                </a:rPr>
                <a:t>Z</a:t>
              </a:r>
              <a:r>
                <a:rPr lang="es-MX" sz="1600" b="0" i="0">
                  <a:latin typeface="Cambria Math" panose="02040503050406030204" pitchFamily="18" charset="0"/>
                </a:rPr>
                <a:t>=(𝑝−</a:t>
              </a:r>
              <a:r>
                <a:rPr lang="el-GR" sz="1600" b="0" i="0">
                  <a:latin typeface="Cambria Math" panose="02040503050406030204" pitchFamily="18" charset="0"/>
                </a:rPr>
                <a:t>𝜋</a:t>
              </a:r>
              <a:r>
                <a:rPr lang="es-MX" sz="1600" b="0" i="0">
                  <a:latin typeface="Cambria Math" panose="02040503050406030204" pitchFamily="18" charset="0"/>
                </a:rPr>
                <a:t>)/√((</a:t>
              </a:r>
              <a:r>
                <a:rPr lang="el-GR" sz="1600" b="0" i="0">
                  <a:latin typeface="Cambria Math" panose="02040503050406030204" pitchFamily="18" charset="0"/>
                </a:rPr>
                <a:t>𝜋</a:t>
              </a:r>
              <a:r>
                <a:rPr lang="es-MX" sz="1600" b="0" i="0">
                  <a:latin typeface="Cambria Math" panose="02040503050406030204" pitchFamily="18" charset="0"/>
                </a:rPr>
                <a:t>(1−</a:t>
              </a:r>
              <a:r>
                <a:rPr lang="el-GR" sz="1600" b="0" i="0">
                  <a:latin typeface="Cambria Math" panose="02040503050406030204" pitchFamily="18" charset="0"/>
                </a:rPr>
                <a:t>𝜋</a:t>
              </a:r>
              <a:r>
                <a:rPr lang="es-MX" sz="1600" b="0" i="0">
                  <a:latin typeface="Cambria Math" panose="02040503050406030204" pitchFamily="18" charset="0"/>
                </a:rPr>
                <a:t>))/𝑛)=</a:t>
              </a:r>
              <a:endParaRPr lang="es-EC" sz="1400"/>
            </a:p>
          </xdr:txBody>
        </xdr:sp>
      </mc:Fallback>
    </mc:AlternateContent>
    <xdr:clientData/>
  </xdr:oneCellAnchor>
  <xdr:oneCellAnchor>
    <xdr:from>
      <xdr:col>2</xdr:col>
      <xdr:colOff>458289</xdr:colOff>
      <xdr:row>126</xdr:row>
      <xdr:rowOff>193766</xdr:rowOff>
    </xdr:from>
    <xdr:ext cx="1172052" cy="528543"/>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8D919B87-5899-4E94-A506-9861B50A4E91}"/>
                </a:ext>
              </a:extLst>
            </xdr:cNvPr>
            <xdr:cNvSpPr txBox="1"/>
          </xdr:nvSpPr>
          <xdr:spPr>
            <a:xfrm>
              <a:off x="2047603" y="25296223"/>
              <a:ext cx="1172052" cy="528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rPr>
                        </m:ctrlPr>
                      </m:fPr>
                      <m:num>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70</m:t>
                        </m:r>
                      </m:num>
                      <m:den>
                        <m:rad>
                          <m:radPr>
                            <m:degHide m:val="on"/>
                            <m:ctrlPr>
                              <a:rPr lang="es-MX" sz="1100" b="0" i="1">
                                <a:latin typeface="Cambria Math" panose="02040503050406030204" pitchFamily="18" charset="0"/>
                              </a:rPr>
                            </m:ctrlPr>
                          </m:radPr>
                          <m:deg/>
                          <m:e>
                            <m:f>
                              <m:fPr>
                                <m:ctrlPr>
                                  <a:rPr lang="es-MX" sz="1100" b="0" i="1">
                                    <a:latin typeface="Cambria Math" panose="02040503050406030204" pitchFamily="18" charset="0"/>
                                  </a:rPr>
                                </m:ctrlPr>
                              </m:fPr>
                              <m:num>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70</m:t>
                                </m:r>
                                <m:r>
                                  <a:rPr lang="es-MX" sz="1100" b="0" i="1">
                                    <a:latin typeface="Cambria Math" panose="02040503050406030204" pitchFamily="18" charset="0"/>
                                  </a:rPr>
                                  <m:t>(</m:t>
                                </m:r>
                                <m:r>
                                  <a:rPr lang="es-MX" sz="1100" b="0" i="1">
                                    <a:latin typeface="Cambria Math" panose="02040503050406030204" pitchFamily="18" charset="0"/>
                                  </a:rPr>
                                  <m:t>1</m:t>
                                </m:r>
                                <m:r>
                                  <a:rPr lang="es-MX" sz="1100" b="0" i="1">
                                    <a:latin typeface="Cambria Math" panose="02040503050406030204" pitchFamily="18" charset="0"/>
                                  </a:rPr>
                                  <m:t>−</m:t>
                                </m:r>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70</m:t>
                                </m:r>
                                <m:r>
                                  <a:rPr lang="es-MX" sz="1100" b="0" i="1">
                                    <a:latin typeface="Cambria Math" panose="02040503050406030204" pitchFamily="18" charset="0"/>
                                  </a:rPr>
                                  <m:t>)</m:t>
                                </m:r>
                              </m:num>
                              <m:den>
                                <m:r>
                                  <a:rPr lang="es-MX" sz="1100" b="0" i="1">
                                    <a:latin typeface="Cambria Math" panose="02040503050406030204" pitchFamily="18" charset="0"/>
                                  </a:rPr>
                                  <m:t>98</m:t>
                                </m:r>
                              </m:den>
                            </m:f>
                          </m:e>
                        </m:rad>
                      </m:den>
                    </m:f>
                    <m:r>
                      <a:rPr lang="es-MX" sz="1100" b="0" i="1">
                        <a:latin typeface="Cambria Math" panose="02040503050406030204" pitchFamily="18" charset="0"/>
                      </a:rPr>
                      <m:t>=</m:t>
                    </m:r>
                  </m:oMath>
                </m:oMathPara>
              </a14:m>
              <a:endParaRPr lang="es-EC" sz="1100"/>
            </a:p>
          </xdr:txBody>
        </xdr:sp>
      </mc:Choice>
      <mc:Fallback xmlns="">
        <xdr:sp macro="" textlink="">
          <xdr:nvSpPr>
            <xdr:cNvPr id="25" name="CuadroTexto 24">
              <a:extLst>
                <a:ext uri="{FF2B5EF4-FFF2-40B4-BE49-F238E27FC236}">
                  <a16:creationId xmlns:a16="http://schemas.microsoft.com/office/drawing/2014/main" id="{8D919B87-5899-4E94-A506-9861B50A4E91}"/>
                </a:ext>
              </a:extLst>
            </xdr:cNvPr>
            <xdr:cNvSpPr txBox="1"/>
          </xdr:nvSpPr>
          <xdr:spPr>
            <a:xfrm>
              <a:off x="2047603" y="25296223"/>
              <a:ext cx="1172052" cy="528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(0,63−0,70)/√((0,70(1−0,70))/98)=</a:t>
              </a:r>
              <a:endParaRPr lang="es-EC" sz="1100"/>
            </a:p>
          </xdr:txBody>
        </xdr:sp>
      </mc:Fallback>
    </mc:AlternateContent>
    <xdr:clientData/>
  </xdr:oneCellAnchor>
  <xdr:oneCellAnchor>
    <xdr:from>
      <xdr:col>10</xdr:col>
      <xdr:colOff>484735</xdr:colOff>
      <xdr:row>112</xdr:row>
      <xdr:rowOff>91886</xdr:rowOff>
    </xdr:from>
    <xdr:ext cx="567912" cy="461024"/>
    <mc:AlternateContent xmlns:mc="http://schemas.openxmlformats.org/markup-compatibility/2006">
      <mc:Choice xmlns:a14="http://schemas.microsoft.com/office/drawing/2010/main" Requires="a14">
        <xdr:sp macro="" textlink="">
          <xdr:nvSpPr>
            <xdr:cNvPr id="30" name="CuadroTexto 29">
              <a:extLst>
                <a:ext uri="{FF2B5EF4-FFF2-40B4-BE49-F238E27FC236}">
                  <a16:creationId xmlns:a16="http://schemas.microsoft.com/office/drawing/2014/main" id="{4EA7643D-14BC-4051-9819-77B737B8157C}"/>
                </a:ext>
              </a:extLst>
            </xdr:cNvPr>
            <xdr:cNvSpPr txBox="1"/>
          </xdr:nvSpPr>
          <xdr:spPr>
            <a:xfrm>
              <a:off x="8570900" y="22198851"/>
              <a:ext cx="567912" cy="461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latin typeface="Cambria Math" panose="02040503050406030204" pitchFamily="18" charset="0"/>
                      </a:rPr>
                      <m:t>𝑝</m:t>
                    </m:r>
                    <m:r>
                      <a:rPr lang="es-MX" sz="1600" b="0" i="1">
                        <a:latin typeface="Cambria Math" panose="02040503050406030204" pitchFamily="18" charset="0"/>
                      </a:rPr>
                      <m:t>=</m:t>
                    </m:r>
                    <m:f>
                      <m:fPr>
                        <m:ctrlPr>
                          <a:rPr lang="es-EC" sz="1600" i="1">
                            <a:latin typeface="Cambria Math" panose="02040503050406030204" pitchFamily="18" charset="0"/>
                          </a:rPr>
                        </m:ctrlPr>
                      </m:fPr>
                      <m:num>
                        <m:r>
                          <a:rPr lang="es-MX" sz="1600" b="0" i="1">
                            <a:latin typeface="Cambria Math" panose="02040503050406030204" pitchFamily="18" charset="0"/>
                          </a:rPr>
                          <m:t>𝑋</m:t>
                        </m:r>
                      </m:num>
                      <m:den>
                        <m:r>
                          <a:rPr lang="es-MX" sz="1600" b="0" i="1">
                            <a:latin typeface="Cambria Math" panose="02040503050406030204" pitchFamily="18" charset="0"/>
                          </a:rPr>
                          <m:t>𝑛</m:t>
                        </m:r>
                      </m:den>
                    </m:f>
                  </m:oMath>
                </m:oMathPara>
              </a14:m>
              <a:endParaRPr lang="es-EC" sz="1100"/>
            </a:p>
          </xdr:txBody>
        </xdr:sp>
      </mc:Choice>
      <mc:Fallback>
        <xdr:sp macro="" textlink="">
          <xdr:nvSpPr>
            <xdr:cNvPr id="30" name="CuadroTexto 29">
              <a:extLst>
                <a:ext uri="{FF2B5EF4-FFF2-40B4-BE49-F238E27FC236}">
                  <a16:creationId xmlns:a16="http://schemas.microsoft.com/office/drawing/2014/main" id="{4EA7643D-14BC-4051-9819-77B737B8157C}"/>
                </a:ext>
              </a:extLst>
            </xdr:cNvPr>
            <xdr:cNvSpPr txBox="1"/>
          </xdr:nvSpPr>
          <xdr:spPr>
            <a:xfrm>
              <a:off x="8570900" y="22198851"/>
              <a:ext cx="567912" cy="461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latin typeface="Cambria Math" panose="02040503050406030204" pitchFamily="18" charset="0"/>
                </a:rPr>
                <a:t>𝑝=𝑋</a:t>
              </a:r>
              <a:r>
                <a:rPr lang="es-EC" sz="1600" b="0" i="0">
                  <a:latin typeface="Cambria Math" panose="02040503050406030204" pitchFamily="18" charset="0"/>
                </a:rPr>
                <a:t>/</a:t>
              </a:r>
              <a:r>
                <a:rPr lang="es-MX" sz="1600" b="0" i="0">
                  <a:latin typeface="Cambria Math" panose="02040503050406030204" pitchFamily="18" charset="0"/>
                </a:rPr>
                <a:t>𝑛</a:t>
              </a:r>
              <a:endParaRPr lang="es-EC" sz="1100"/>
            </a:p>
          </xdr:txBody>
        </xdr:sp>
      </mc:Fallback>
    </mc:AlternateContent>
    <xdr:clientData/>
  </xdr:oneCellAnchor>
  <xdr:oneCellAnchor>
    <xdr:from>
      <xdr:col>1</xdr:col>
      <xdr:colOff>32658</xdr:colOff>
      <xdr:row>140</xdr:row>
      <xdr:rowOff>174172</xdr:rowOff>
    </xdr:from>
    <xdr:ext cx="1059649" cy="530145"/>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702ADD57-5F7F-45DA-B145-820FC0A78FEA}"/>
                </a:ext>
              </a:extLst>
            </xdr:cNvPr>
            <xdr:cNvSpPr txBox="1"/>
          </xdr:nvSpPr>
          <xdr:spPr>
            <a:xfrm>
              <a:off x="827315" y="28128686"/>
              <a:ext cx="1059649" cy="530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latin typeface="+mn-lt"/>
                </a:rPr>
                <a:t>Z</a:t>
              </a:r>
              <a14:m>
                <m:oMath xmlns:m="http://schemas.openxmlformats.org/officeDocument/2006/math">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m:t>
                      </m:r>
                      <m:r>
                        <a:rPr lang="es-MX" sz="1600" b="0" i="1">
                          <a:latin typeface="Cambria Math" panose="02040503050406030204" pitchFamily="18" charset="0"/>
                        </a:rPr>
                        <m:t>−</m:t>
                      </m:r>
                      <m:r>
                        <a:rPr lang="el-GR" sz="1600" b="0" i="1">
                          <a:latin typeface="Cambria Math" panose="02040503050406030204" pitchFamily="18" charset="0"/>
                        </a:rPr>
                        <m:t>𝜋</m:t>
                      </m:r>
                    </m:num>
                    <m:den>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r>
                                <a:rPr lang="el-GR" sz="1600" b="0" i="1">
                                  <a:latin typeface="Cambria Math" panose="02040503050406030204" pitchFamily="18" charset="0"/>
                                </a:rPr>
                                <m:t>𝜋</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l-GR" sz="1600" b="0" i="1">
                                  <a:latin typeface="Cambria Math" panose="02040503050406030204" pitchFamily="18" charset="0"/>
                                </a:rPr>
                                <m:t>𝜋</m:t>
                              </m:r>
                              <m:r>
                                <a:rPr lang="es-MX" sz="1600" b="0" i="1">
                                  <a:latin typeface="Cambria Math" panose="02040503050406030204" pitchFamily="18" charset="0"/>
                                </a:rPr>
                                <m:t>)</m:t>
                              </m:r>
                            </m:num>
                            <m:den>
                              <m:r>
                                <a:rPr lang="es-MX" sz="1600" b="0" i="1">
                                  <a:latin typeface="Cambria Math" panose="02040503050406030204" pitchFamily="18" charset="0"/>
                                </a:rPr>
                                <m:t>𝑛</m:t>
                              </m:r>
                            </m:den>
                          </m:f>
                        </m:e>
                      </m:rad>
                    </m:den>
                  </m:f>
                  <m:r>
                    <a:rPr lang="es-MX" sz="1600" b="0" i="1">
                      <a:latin typeface="Cambria Math" panose="02040503050406030204" pitchFamily="18" charset="0"/>
                    </a:rPr>
                    <m:t>=</m:t>
                  </m:r>
                </m:oMath>
              </a14:m>
              <a:endParaRPr lang="es-EC" sz="1400"/>
            </a:p>
          </xdr:txBody>
        </xdr:sp>
      </mc:Choice>
      <mc:Fallback xmlns="">
        <xdr:sp macro="" textlink="">
          <xdr:nvSpPr>
            <xdr:cNvPr id="31" name="CuadroTexto 30">
              <a:extLst>
                <a:ext uri="{FF2B5EF4-FFF2-40B4-BE49-F238E27FC236}">
                  <a16:creationId xmlns:a16="http://schemas.microsoft.com/office/drawing/2014/main" id="{702ADD57-5F7F-45DA-B145-820FC0A78FEA}"/>
                </a:ext>
              </a:extLst>
            </xdr:cNvPr>
            <xdr:cNvSpPr txBox="1"/>
          </xdr:nvSpPr>
          <xdr:spPr>
            <a:xfrm>
              <a:off x="827315" y="28128686"/>
              <a:ext cx="1059649" cy="530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latin typeface="+mn-lt"/>
                </a:rPr>
                <a:t>Z</a:t>
              </a:r>
              <a:r>
                <a:rPr lang="es-MX" sz="1600" b="0" i="0">
                  <a:latin typeface="Cambria Math" panose="02040503050406030204" pitchFamily="18" charset="0"/>
                </a:rPr>
                <a:t>=(𝑝−</a:t>
              </a:r>
              <a:r>
                <a:rPr lang="el-GR" sz="1600" b="0" i="0">
                  <a:latin typeface="Cambria Math" panose="02040503050406030204" pitchFamily="18" charset="0"/>
                </a:rPr>
                <a:t>𝜋</a:t>
              </a:r>
              <a:r>
                <a:rPr lang="es-MX" sz="1600" b="0" i="0">
                  <a:latin typeface="Cambria Math" panose="02040503050406030204" pitchFamily="18" charset="0"/>
                </a:rPr>
                <a:t>)/√((</a:t>
              </a:r>
              <a:r>
                <a:rPr lang="el-GR" sz="1600" b="0" i="0">
                  <a:latin typeface="Cambria Math" panose="02040503050406030204" pitchFamily="18" charset="0"/>
                </a:rPr>
                <a:t>𝜋</a:t>
              </a:r>
              <a:r>
                <a:rPr lang="es-MX" sz="1600" b="0" i="0">
                  <a:latin typeface="Cambria Math" panose="02040503050406030204" pitchFamily="18" charset="0"/>
                </a:rPr>
                <a:t>(1−</a:t>
              </a:r>
              <a:r>
                <a:rPr lang="el-GR" sz="1600" b="0" i="0">
                  <a:latin typeface="Cambria Math" panose="02040503050406030204" pitchFamily="18" charset="0"/>
                </a:rPr>
                <a:t>𝜋</a:t>
              </a:r>
              <a:r>
                <a:rPr lang="es-MX" sz="1600" b="0" i="0">
                  <a:latin typeface="Cambria Math" panose="02040503050406030204" pitchFamily="18" charset="0"/>
                </a:rPr>
                <a:t>))/𝑛)=</a:t>
              </a:r>
              <a:endParaRPr lang="es-EC" sz="1400"/>
            </a:p>
          </xdr:txBody>
        </xdr:sp>
      </mc:Fallback>
    </mc:AlternateContent>
    <xdr:clientData/>
  </xdr:oneCellAnchor>
  <xdr:oneCellAnchor>
    <xdr:from>
      <xdr:col>2</xdr:col>
      <xdr:colOff>381001</xdr:colOff>
      <xdr:row>140</xdr:row>
      <xdr:rowOff>174172</xdr:rowOff>
    </xdr:from>
    <xdr:ext cx="1172052" cy="528543"/>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A223860D-18B0-493D-B9FE-71596F1B4AF0}"/>
                </a:ext>
              </a:extLst>
            </xdr:cNvPr>
            <xdr:cNvSpPr txBox="1"/>
          </xdr:nvSpPr>
          <xdr:spPr>
            <a:xfrm>
              <a:off x="1970315" y="28128686"/>
              <a:ext cx="1172052" cy="528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rPr>
                        </m:ctrlPr>
                      </m:fPr>
                      <m:num>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70</m:t>
                        </m:r>
                      </m:num>
                      <m:den>
                        <m:rad>
                          <m:radPr>
                            <m:degHide m:val="on"/>
                            <m:ctrlPr>
                              <a:rPr lang="es-MX" sz="1100" b="0" i="1">
                                <a:latin typeface="Cambria Math" panose="02040503050406030204" pitchFamily="18" charset="0"/>
                              </a:rPr>
                            </m:ctrlPr>
                          </m:radPr>
                          <m:deg/>
                          <m:e>
                            <m:f>
                              <m:fPr>
                                <m:ctrlPr>
                                  <a:rPr lang="es-MX" sz="1100" b="0" i="1">
                                    <a:latin typeface="Cambria Math" panose="02040503050406030204" pitchFamily="18" charset="0"/>
                                  </a:rPr>
                                </m:ctrlPr>
                              </m:fPr>
                              <m:num>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70</m:t>
                                </m:r>
                                <m:r>
                                  <a:rPr lang="es-MX" sz="1100" b="0" i="1">
                                    <a:latin typeface="Cambria Math" panose="02040503050406030204" pitchFamily="18" charset="0"/>
                                  </a:rPr>
                                  <m:t>(</m:t>
                                </m:r>
                                <m:r>
                                  <a:rPr lang="es-MX" sz="1100" b="0" i="1">
                                    <a:latin typeface="Cambria Math" panose="02040503050406030204" pitchFamily="18" charset="0"/>
                                  </a:rPr>
                                  <m:t>1</m:t>
                                </m:r>
                                <m:r>
                                  <a:rPr lang="es-MX" sz="1100" b="0" i="1">
                                    <a:latin typeface="Cambria Math" panose="02040503050406030204" pitchFamily="18" charset="0"/>
                                  </a:rPr>
                                  <m:t>−</m:t>
                                </m:r>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70</m:t>
                                </m:r>
                                <m:r>
                                  <a:rPr lang="es-MX" sz="1100" b="0" i="1">
                                    <a:latin typeface="Cambria Math" panose="02040503050406030204" pitchFamily="18" charset="0"/>
                                  </a:rPr>
                                  <m:t>)</m:t>
                                </m:r>
                              </m:num>
                              <m:den>
                                <m:r>
                                  <a:rPr lang="es-MX" sz="1100" b="0" i="1">
                                    <a:latin typeface="Cambria Math" panose="02040503050406030204" pitchFamily="18" charset="0"/>
                                  </a:rPr>
                                  <m:t>98</m:t>
                                </m:r>
                              </m:den>
                            </m:f>
                          </m:e>
                        </m:rad>
                      </m:den>
                    </m:f>
                    <m:r>
                      <a:rPr lang="es-MX" sz="1100" b="0" i="1">
                        <a:latin typeface="Cambria Math" panose="02040503050406030204" pitchFamily="18" charset="0"/>
                      </a:rPr>
                      <m:t>=</m:t>
                    </m:r>
                  </m:oMath>
                </m:oMathPara>
              </a14:m>
              <a:endParaRPr lang="es-EC" sz="1100"/>
            </a:p>
          </xdr:txBody>
        </xdr:sp>
      </mc:Choice>
      <mc:Fallback xmlns="">
        <xdr:sp macro="" textlink="">
          <xdr:nvSpPr>
            <xdr:cNvPr id="32" name="CuadroTexto 31">
              <a:extLst>
                <a:ext uri="{FF2B5EF4-FFF2-40B4-BE49-F238E27FC236}">
                  <a16:creationId xmlns:a16="http://schemas.microsoft.com/office/drawing/2014/main" id="{A223860D-18B0-493D-B9FE-71596F1B4AF0}"/>
                </a:ext>
              </a:extLst>
            </xdr:cNvPr>
            <xdr:cNvSpPr txBox="1"/>
          </xdr:nvSpPr>
          <xdr:spPr>
            <a:xfrm>
              <a:off x="1970315" y="28128686"/>
              <a:ext cx="1172052" cy="528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(0,63−0,70)/√((0,70(1−0,70))/98)=</a:t>
              </a:r>
              <a:endParaRPr lang="es-EC" sz="1100"/>
            </a:p>
          </xdr:txBody>
        </xdr:sp>
      </mc:Fallback>
    </mc:AlternateContent>
    <xdr:clientData/>
  </xdr:oneCellAnchor>
  <xdr:oneCellAnchor>
    <xdr:from>
      <xdr:col>1</xdr:col>
      <xdr:colOff>87086</xdr:colOff>
      <xdr:row>154</xdr:row>
      <xdr:rowOff>185058</xdr:rowOff>
    </xdr:from>
    <xdr:ext cx="1059649" cy="530145"/>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CFCE47DD-0110-4906-BE85-AB242BFB4F6C}"/>
                </a:ext>
              </a:extLst>
            </xdr:cNvPr>
            <xdr:cNvSpPr txBox="1"/>
          </xdr:nvSpPr>
          <xdr:spPr>
            <a:xfrm>
              <a:off x="881743" y="30991629"/>
              <a:ext cx="1059649" cy="530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latin typeface="+mn-lt"/>
                </a:rPr>
                <a:t>Z</a:t>
              </a:r>
              <a14:m>
                <m:oMath xmlns:m="http://schemas.openxmlformats.org/officeDocument/2006/math">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m:t>
                      </m:r>
                      <m:r>
                        <a:rPr lang="es-MX" sz="1600" b="0" i="1">
                          <a:latin typeface="Cambria Math" panose="02040503050406030204" pitchFamily="18" charset="0"/>
                        </a:rPr>
                        <m:t>−</m:t>
                      </m:r>
                      <m:r>
                        <a:rPr lang="el-GR" sz="1600" b="0" i="1">
                          <a:latin typeface="Cambria Math" panose="02040503050406030204" pitchFamily="18" charset="0"/>
                        </a:rPr>
                        <m:t>𝜋</m:t>
                      </m:r>
                    </m:num>
                    <m:den>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r>
                                <a:rPr lang="el-GR" sz="1600" b="0" i="1">
                                  <a:latin typeface="Cambria Math" panose="02040503050406030204" pitchFamily="18" charset="0"/>
                                </a:rPr>
                                <m:t>𝜋</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l-GR" sz="1600" b="0" i="1">
                                  <a:latin typeface="Cambria Math" panose="02040503050406030204" pitchFamily="18" charset="0"/>
                                </a:rPr>
                                <m:t>𝜋</m:t>
                              </m:r>
                              <m:r>
                                <a:rPr lang="es-MX" sz="1600" b="0" i="1">
                                  <a:latin typeface="Cambria Math" panose="02040503050406030204" pitchFamily="18" charset="0"/>
                                </a:rPr>
                                <m:t>)</m:t>
                              </m:r>
                            </m:num>
                            <m:den>
                              <m:r>
                                <a:rPr lang="es-MX" sz="1600" b="0" i="1">
                                  <a:latin typeface="Cambria Math" panose="02040503050406030204" pitchFamily="18" charset="0"/>
                                </a:rPr>
                                <m:t>𝑛</m:t>
                              </m:r>
                            </m:den>
                          </m:f>
                        </m:e>
                      </m:rad>
                    </m:den>
                  </m:f>
                  <m:r>
                    <a:rPr lang="es-MX" sz="1600" b="0" i="1">
                      <a:latin typeface="Cambria Math" panose="02040503050406030204" pitchFamily="18" charset="0"/>
                    </a:rPr>
                    <m:t>=</m:t>
                  </m:r>
                </m:oMath>
              </a14:m>
              <a:endParaRPr lang="es-EC" sz="1400"/>
            </a:p>
          </xdr:txBody>
        </xdr:sp>
      </mc:Choice>
      <mc:Fallback xmlns="">
        <xdr:sp macro="" textlink="">
          <xdr:nvSpPr>
            <xdr:cNvPr id="33" name="CuadroTexto 32">
              <a:extLst>
                <a:ext uri="{FF2B5EF4-FFF2-40B4-BE49-F238E27FC236}">
                  <a16:creationId xmlns:a16="http://schemas.microsoft.com/office/drawing/2014/main" id="{CFCE47DD-0110-4906-BE85-AB242BFB4F6C}"/>
                </a:ext>
              </a:extLst>
            </xdr:cNvPr>
            <xdr:cNvSpPr txBox="1"/>
          </xdr:nvSpPr>
          <xdr:spPr>
            <a:xfrm>
              <a:off x="881743" y="30991629"/>
              <a:ext cx="1059649" cy="530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latin typeface="+mn-lt"/>
                </a:rPr>
                <a:t>Z</a:t>
              </a:r>
              <a:r>
                <a:rPr lang="es-MX" sz="1600" b="0" i="0">
                  <a:latin typeface="Cambria Math" panose="02040503050406030204" pitchFamily="18" charset="0"/>
                </a:rPr>
                <a:t>=(𝑝−</a:t>
              </a:r>
              <a:r>
                <a:rPr lang="el-GR" sz="1600" b="0" i="0">
                  <a:latin typeface="Cambria Math" panose="02040503050406030204" pitchFamily="18" charset="0"/>
                </a:rPr>
                <a:t>𝜋</a:t>
              </a:r>
              <a:r>
                <a:rPr lang="es-MX" sz="1600" b="0" i="0">
                  <a:latin typeface="Cambria Math" panose="02040503050406030204" pitchFamily="18" charset="0"/>
                </a:rPr>
                <a:t>)/√((</a:t>
              </a:r>
              <a:r>
                <a:rPr lang="el-GR" sz="1600" b="0" i="0">
                  <a:latin typeface="Cambria Math" panose="02040503050406030204" pitchFamily="18" charset="0"/>
                </a:rPr>
                <a:t>𝜋</a:t>
              </a:r>
              <a:r>
                <a:rPr lang="es-MX" sz="1600" b="0" i="0">
                  <a:latin typeface="Cambria Math" panose="02040503050406030204" pitchFamily="18" charset="0"/>
                </a:rPr>
                <a:t>(1−</a:t>
              </a:r>
              <a:r>
                <a:rPr lang="el-GR" sz="1600" b="0" i="0">
                  <a:latin typeface="Cambria Math" panose="02040503050406030204" pitchFamily="18" charset="0"/>
                </a:rPr>
                <a:t>𝜋</a:t>
              </a:r>
              <a:r>
                <a:rPr lang="es-MX" sz="1600" b="0" i="0">
                  <a:latin typeface="Cambria Math" panose="02040503050406030204" pitchFamily="18" charset="0"/>
                </a:rPr>
                <a:t>))/𝑛)=</a:t>
              </a:r>
              <a:endParaRPr lang="es-EC" sz="1400"/>
            </a:p>
          </xdr:txBody>
        </xdr:sp>
      </mc:Fallback>
    </mc:AlternateContent>
    <xdr:clientData/>
  </xdr:oneCellAnchor>
  <xdr:oneCellAnchor>
    <xdr:from>
      <xdr:col>2</xdr:col>
      <xdr:colOff>359229</xdr:colOff>
      <xdr:row>154</xdr:row>
      <xdr:rowOff>174172</xdr:rowOff>
    </xdr:from>
    <xdr:ext cx="1172052" cy="528543"/>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173C665D-5139-4AB4-A724-9067199224D6}"/>
                </a:ext>
              </a:extLst>
            </xdr:cNvPr>
            <xdr:cNvSpPr txBox="1"/>
          </xdr:nvSpPr>
          <xdr:spPr>
            <a:xfrm>
              <a:off x="1948543" y="30980743"/>
              <a:ext cx="1172052" cy="528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rPr>
                        </m:ctrlPr>
                      </m:fPr>
                      <m:num>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63</m:t>
                        </m:r>
                        <m:r>
                          <a:rPr lang="es-MX" sz="1100" b="0" i="1">
                            <a:latin typeface="Cambria Math" panose="02040503050406030204" pitchFamily="18" charset="0"/>
                          </a:rPr>
                          <m:t>−</m:t>
                        </m:r>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70</m:t>
                        </m:r>
                      </m:num>
                      <m:den>
                        <m:rad>
                          <m:radPr>
                            <m:degHide m:val="on"/>
                            <m:ctrlPr>
                              <a:rPr lang="es-MX" sz="1100" b="0" i="1">
                                <a:latin typeface="Cambria Math" panose="02040503050406030204" pitchFamily="18" charset="0"/>
                              </a:rPr>
                            </m:ctrlPr>
                          </m:radPr>
                          <m:deg/>
                          <m:e>
                            <m:f>
                              <m:fPr>
                                <m:ctrlPr>
                                  <a:rPr lang="es-MX" sz="1100" b="0" i="1">
                                    <a:latin typeface="Cambria Math" panose="02040503050406030204" pitchFamily="18" charset="0"/>
                                  </a:rPr>
                                </m:ctrlPr>
                              </m:fPr>
                              <m:num>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70</m:t>
                                </m:r>
                                <m:r>
                                  <a:rPr lang="es-MX" sz="1100" b="0" i="1">
                                    <a:latin typeface="Cambria Math" panose="02040503050406030204" pitchFamily="18" charset="0"/>
                                  </a:rPr>
                                  <m:t>(</m:t>
                                </m:r>
                                <m:r>
                                  <a:rPr lang="es-MX" sz="1100" b="0" i="1">
                                    <a:latin typeface="Cambria Math" panose="02040503050406030204" pitchFamily="18" charset="0"/>
                                  </a:rPr>
                                  <m:t>1</m:t>
                                </m:r>
                                <m:r>
                                  <a:rPr lang="es-MX" sz="1100" b="0" i="1">
                                    <a:latin typeface="Cambria Math" panose="02040503050406030204" pitchFamily="18" charset="0"/>
                                  </a:rPr>
                                  <m:t>−</m:t>
                                </m:r>
                                <m:r>
                                  <a:rPr lang="es-MX" sz="1100" b="0" i="1">
                                    <a:latin typeface="Cambria Math" panose="02040503050406030204" pitchFamily="18" charset="0"/>
                                  </a:rPr>
                                  <m:t>0</m:t>
                                </m:r>
                                <m:r>
                                  <a:rPr lang="es-MX" sz="1100" b="0" i="1">
                                    <a:latin typeface="Cambria Math" panose="02040503050406030204" pitchFamily="18" charset="0"/>
                                  </a:rPr>
                                  <m:t>,</m:t>
                                </m:r>
                                <m:r>
                                  <a:rPr lang="es-MX" sz="1100" b="0" i="1">
                                    <a:latin typeface="Cambria Math" panose="02040503050406030204" pitchFamily="18" charset="0"/>
                                  </a:rPr>
                                  <m:t>70</m:t>
                                </m:r>
                                <m:r>
                                  <a:rPr lang="es-MX" sz="1100" b="0" i="1">
                                    <a:latin typeface="Cambria Math" panose="02040503050406030204" pitchFamily="18" charset="0"/>
                                  </a:rPr>
                                  <m:t>)</m:t>
                                </m:r>
                              </m:num>
                              <m:den>
                                <m:r>
                                  <a:rPr lang="es-MX" sz="1100" b="0" i="1">
                                    <a:latin typeface="Cambria Math" panose="02040503050406030204" pitchFamily="18" charset="0"/>
                                  </a:rPr>
                                  <m:t>98</m:t>
                                </m:r>
                              </m:den>
                            </m:f>
                          </m:e>
                        </m:rad>
                      </m:den>
                    </m:f>
                    <m:r>
                      <a:rPr lang="es-MX" sz="1100" b="0" i="1">
                        <a:latin typeface="Cambria Math" panose="02040503050406030204" pitchFamily="18" charset="0"/>
                      </a:rPr>
                      <m:t>=</m:t>
                    </m:r>
                  </m:oMath>
                </m:oMathPara>
              </a14:m>
              <a:endParaRPr lang="es-EC" sz="1100"/>
            </a:p>
          </xdr:txBody>
        </xdr:sp>
      </mc:Choice>
      <mc:Fallback xmlns="">
        <xdr:sp macro="" textlink="">
          <xdr:nvSpPr>
            <xdr:cNvPr id="34" name="CuadroTexto 33">
              <a:extLst>
                <a:ext uri="{FF2B5EF4-FFF2-40B4-BE49-F238E27FC236}">
                  <a16:creationId xmlns:a16="http://schemas.microsoft.com/office/drawing/2014/main" id="{173C665D-5139-4AB4-A724-9067199224D6}"/>
                </a:ext>
              </a:extLst>
            </xdr:cNvPr>
            <xdr:cNvSpPr txBox="1"/>
          </xdr:nvSpPr>
          <xdr:spPr>
            <a:xfrm>
              <a:off x="1948543" y="30980743"/>
              <a:ext cx="1172052" cy="528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(0,63−0,70)/√((0,70(1−0,70))/98)=</a:t>
              </a:r>
              <a:endParaRPr lang="es-EC" sz="1100"/>
            </a:p>
          </xdr:txBody>
        </xdr:sp>
      </mc:Fallback>
    </mc:AlternateContent>
    <xdr:clientData/>
  </xdr:oneCellAnchor>
  <xdr:twoCellAnchor editAs="oneCell">
    <xdr:from>
      <xdr:col>5</xdr:col>
      <xdr:colOff>496079</xdr:colOff>
      <xdr:row>13</xdr:row>
      <xdr:rowOff>152399</xdr:rowOff>
    </xdr:from>
    <xdr:to>
      <xdr:col>8</xdr:col>
      <xdr:colOff>776577</xdr:colOff>
      <xdr:row>22</xdr:row>
      <xdr:rowOff>94091</xdr:rowOff>
    </xdr:to>
    <xdr:pic>
      <xdr:nvPicPr>
        <xdr:cNvPr id="6" name="Imagen 5" descr="Imagen generada">
          <a:extLst>
            <a:ext uri="{FF2B5EF4-FFF2-40B4-BE49-F238E27FC236}">
              <a16:creationId xmlns:a16="http://schemas.microsoft.com/office/drawing/2014/main" id="{B067F765-6B05-5DC5-7BE6-D756363BF5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262" y="2643808"/>
          <a:ext cx="2665889" cy="17969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257639</xdr:colOff>
      <xdr:row>29</xdr:row>
      <xdr:rowOff>75298</xdr:rowOff>
    </xdr:from>
    <xdr:to>
      <xdr:col>8</xdr:col>
      <xdr:colOff>473337</xdr:colOff>
      <xdr:row>38</xdr:row>
      <xdr:rowOff>96982</xdr:rowOff>
    </xdr:to>
    <xdr:pic>
      <xdr:nvPicPr>
        <xdr:cNvPr id="7" name="Imagen 6">
          <a:extLst>
            <a:ext uri="{FF2B5EF4-FFF2-40B4-BE49-F238E27FC236}">
              <a16:creationId xmlns:a16="http://schemas.microsoft.com/office/drawing/2014/main" id="{94B93498-B4FD-482C-EA65-C3EADDEC4CB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89857" y="5769516"/>
          <a:ext cx="1795116" cy="1808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318655</xdr:colOff>
      <xdr:row>30</xdr:row>
      <xdr:rowOff>55419</xdr:rowOff>
    </xdr:from>
    <xdr:to>
      <xdr:col>7</xdr:col>
      <xdr:colOff>332509</xdr:colOff>
      <xdr:row>35</xdr:row>
      <xdr:rowOff>138546</xdr:rowOff>
    </xdr:to>
    <xdr:cxnSp macro="">
      <xdr:nvCxnSpPr>
        <xdr:cNvPr id="11" name="Conector recto 10">
          <a:extLst>
            <a:ext uri="{FF2B5EF4-FFF2-40B4-BE49-F238E27FC236}">
              <a16:creationId xmlns:a16="http://schemas.microsoft.com/office/drawing/2014/main" id="{6A972CBF-B7DB-13A3-634B-64E6C3E38BB9}"/>
            </a:ext>
          </a:extLst>
        </xdr:cNvPr>
        <xdr:cNvCxnSpPr/>
      </xdr:nvCxnSpPr>
      <xdr:spPr>
        <a:xfrm flipH="1">
          <a:off x="6040582" y="5985164"/>
          <a:ext cx="13854" cy="109450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38100</xdr:colOff>
      <xdr:row>42</xdr:row>
      <xdr:rowOff>114300</xdr:rowOff>
    </xdr:from>
    <xdr:to>
      <xdr:col>8</xdr:col>
      <xdr:colOff>601980</xdr:colOff>
      <xdr:row>53</xdr:row>
      <xdr:rowOff>68580</xdr:rowOff>
    </xdr:to>
    <xdr:pic>
      <xdr:nvPicPr>
        <xdr:cNvPr id="16" name="Imagen 15">
          <a:extLst>
            <a:ext uri="{FF2B5EF4-FFF2-40B4-BE49-F238E27FC236}">
              <a16:creationId xmlns:a16="http://schemas.microsoft.com/office/drawing/2014/main" id="{45FBED78-535B-ABCC-4035-2DBC48B6506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983480" y="8473440"/>
          <a:ext cx="2148840" cy="2148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198120</xdr:colOff>
      <xdr:row>68</xdr:row>
      <xdr:rowOff>22859</xdr:rowOff>
    </xdr:from>
    <xdr:to>
      <xdr:col>8</xdr:col>
      <xdr:colOff>642730</xdr:colOff>
      <xdr:row>78</xdr:row>
      <xdr:rowOff>38951</xdr:rowOff>
    </xdr:to>
    <xdr:pic>
      <xdr:nvPicPr>
        <xdr:cNvPr id="18" name="Imagen 17">
          <a:extLst>
            <a:ext uri="{FF2B5EF4-FFF2-40B4-BE49-F238E27FC236}">
              <a16:creationId xmlns:a16="http://schemas.microsoft.com/office/drawing/2014/main" id="{E7B5BA3F-304E-9A67-E539-591A03B4764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154433" y="13599711"/>
          <a:ext cx="2034871" cy="2056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463824</xdr:colOff>
      <xdr:row>82</xdr:row>
      <xdr:rowOff>145774</xdr:rowOff>
    </xdr:from>
    <xdr:to>
      <xdr:col>8</xdr:col>
      <xdr:colOff>689112</xdr:colOff>
      <xdr:row>92</xdr:row>
      <xdr:rowOff>88126</xdr:rowOff>
    </xdr:to>
    <xdr:pic>
      <xdr:nvPicPr>
        <xdr:cNvPr id="21" name="Imagen 20">
          <a:extLst>
            <a:ext uri="{FF2B5EF4-FFF2-40B4-BE49-F238E27FC236}">
              <a16:creationId xmlns:a16="http://schemas.microsoft.com/office/drawing/2014/main" id="{0761735E-D04D-B628-2DE1-F41BCD9E83BA}"/>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547" r="18739"/>
        <a:stretch/>
      </xdr:blipFill>
      <xdr:spPr bwMode="auto">
        <a:xfrm>
          <a:off x="5420137" y="16598348"/>
          <a:ext cx="1815549" cy="1983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503583</xdr:colOff>
      <xdr:row>83</xdr:row>
      <xdr:rowOff>159026</xdr:rowOff>
    </xdr:from>
    <xdr:to>
      <xdr:col>7</xdr:col>
      <xdr:colOff>517438</xdr:colOff>
      <xdr:row>89</xdr:row>
      <xdr:rowOff>145774</xdr:rowOff>
    </xdr:to>
    <xdr:cxnSp macro="">
      <xdr:nvCxnSpPr>
        <xdr:cNvPr id="26" name="Conector recto 25">
          <a:extLst>
            <a:ext uri="{FF2B5EF4-FFF2-40B4-BE49-F238E27FC236}">
              <a16:creationId xmlns:a16="http://schemas.microsoft.com/office/drawing/2014/main" id="{C9D7F068-5B0B-4529-A1AC-333AA64808B0}"/>
            </a:ext>
          </a:extLst>
        </xdr:cNvPr>
        <xdr:cNvCxnSpPr/>
      </xdr:nvCxnSpPr>
      <xdr:spPr>
        <a:xfrm flipH="1">
          <a:off x="6255026" y="16843513"/>
          <a:ext cx="13855" cy="119269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666057</xdr:colOff>
      <xdr:row>96</xdr:row>
      <xdr:rowOff>125896</xdr:rowOff>
    </xdr:from>
    <xdr:to>
      <xdr:col>8</xdr:col>
      <xdr:colOff>780181</xdr:colOff>
      <xdr:row>103</xdr:row>
      <xdr:rowOff>99391</xdr:rowOff>
    </xdr:to>
    <xdr:pic>
      <xdr:nvPicPr>
        <xdr:cNvPr id="28" name="Imagen 27">
          <a:extLst>
            <a:ext uri="{FF2B5EF4-FFF2-40B4-BE49-F238E27FC236}">
              <a16:creationId xmlns:a16="http://schemas.microsoft.com/office/drawing/2014/main" id="{BCC8E36E-18D8-65B8-4FE3-2B4B9E86C4DF}"/>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9304" b="33464"/>
        <a:stretch/>
      </xdr:blipFill>
      <xdr:spPr bwMode="auto">
        <a:xfrm>
          <a:off x="4827240" y="19454192"/>
          <a:ext cx="2499515" cy="1411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669234</xdr:colOff>
      <xdr:row>121</xdr:row>
      <xdr:rowOff>58290</xdr:rowOff>
    </xdr:from>
    <xdr:to>
      <xdr:col>8</xdr:col>
      <xdr:colOff>763323</xdr:colOff>
      <xdr:row>129</xdr:row>
      <xdr:rowOff>106018</xdr:rowOff>
    </xdr:to>
    <xdr:pic>
      <xdr:nvPicPr>
        <xdr:cNvPr id="29" name="Imagen 28" descr="Imagen generada">
          <a:extLst>
            <a:ext uri="{FF2B5EF4-FFF2-40B4-BE49-F238E27FC236}">
              <a16:creationId xmlns:a16="http://schemas.microsoft.com/office/drawing/2014/main" id="{7F828905-6DC8-A6B3-F9BB-B4E409B09335}"/>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830417" y="24303142"/>
          <a:ext cx="2479480" cy="1671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725612</xdr:colOff>
      <xdr:row>135</xdr:row>
      <xdr:rowOff>110836</xdr:rowOff>
    </xdr:from>
    <xdr:to>
      <xdr:col>9</xdr:col>
      <xdr:colOff>5542</xdr:colOff>
      <xdr:row>143</xdr:row>
      <xdr:rowOff>126076</xdr:rowOff>
    </xdr:to>
    <xdr:pic>
      <xdr:nvPicPr>
        <xdr:cNvPr id="35" name="Imagen 34">
          <a:extLst>
            <a:ext uri="{FF2B5EF4-FFF2-40B4-BE49-F238E27FC236}">
              <a16:creationId xmlns:a16="http://schemas.microsoft.com/office/drawing/2014/main" id="{ED777C7B-4FA1-B328-8E10-51762DFEE1A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868121" y="26891672"/>
          <a:ext cx="2438766" cy="162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195944</xdr:colOff>
      <xdr:row>20</xdr:row>
      <xdr:rowOff>185058</xdr:rowOff>
    </xdr:from>
    <xdr:to>
      <xdr:col>2</xdr:col>
      <xdr:colOff>446315</xdr:colOff>
      <xdr:row>23</xdr:row>
      <xdr:rowOff>50474</xdr:rowOff>
    </xdr:to>
    <xdr:pic>
      <xdr:nvPicPr>
        <xdr:cNvPr id="11" name="Imagen 10">
          <a:extLst>
            <a:ext uri="{FF2B5EF4-FFF2-40B4-BE49-F238E27FC236}">
              <a16:creationId xmlns:a16="http://schemas.microsoft.com/office/drawing/2014/main" id="{9A474DB9-67A3-090A-DF55-404B5E315ADF}"/>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90601" y="4125687"/>
          <a:ext cx="1045028" cy="507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614354</xdr:colOff>
      <xdr:row>20</xdr:row>
      <xdr:rowOff>162980</xdr:rowOff>
    </xdr:from>
    <xdr:to>
      <xdr:col>4</xdr:col>
      <xdr:colOff>449113</xdr:colOff>
      <xdr:row>23</xdr:row>
      <xdr:rowOff>97664</xdr:rowOff>
    </xdr:to>
    <xdr:pic>
      <xdr:nvPicPr>
        <xdr:cNvPr id="13" name="Imagen 12">
          <a:extLst>
            <a:ext uri="{FF2B5EF4-FFF2-40B4-BE49-F238E27FC236}">
              <a16:creationId xmlns:a16="http://schemas.microsoft.com/office/drawing/2014/main" id="{AE4D33C7-76CF-70C6-7065-E6843E9D2EC5}"/>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2748" y="4069572"/>
          <a:ext cx="1423154" cy="5303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34</xdr:row>
      <xdr:rowOff>152400</xdr:rowOff>
    </xdr:from>
    <xdr:to>
      <xdr:col>2</xdr:col>
      <xdr:colOff>551180</xdr:colOff>
      <xdr:row>37</xdr:row>
      <xdr:rowOff>0</xdr:rowOff>
    </xdr:to>
    <xdr:pic>
      <xdr:nvPicPr>
        <xdr:cNvPr id="16" name="Imagen 15">
          <a:extLst>
            <a:ext uri="{FF2B5EF4-FFF2-40B4-BE49-F238E27FC236}">
              <a16:creationId xmlns:a16="http://schemas.microsoft.com/office/drawing/2014/main" id="{8D748747-9ABA-6690-2531-8FF59F4A1787}"/>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49867" y="6976533"/>
          <a:ext cx="1093046" cy="49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618067</xdr:colOff>
      <xdr:row>34</xdr:row>
      <xdr:rowOff>143933</xdr:rowOff>
    </xdr:from>
    <xdr:to>
      <xdr:col>4</xdr:col>
      <xdr:colOff>541867</xdr:colOff>
      <xdr:row>37</xdr:row>
      <xdr:rowOff>16581</xdr:rowOff>
    </xdr:to>
    <xdr:pic>
      <xdr:nvPicPr>
        <xdr:cNvPr id="17" name="Imagen 16">
          <a:extLst>
            <a:ext uri="{FF2B5EF4-FFF2-40B4-BE49-F238E27FC236}">
              <a16:creationId xmlns:a16="http://schemas.microsoft.com/office/drawing/2014/main" id="{09807431-F6EE-B2B9-B58E-778476D7E7A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6968066"/>
          <a:ext cx="1515534" cy="51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160865</xdr:colOff>
      <xdr:row>48</xdr:row>
      <xdr:rowOff>160867</xdr:rowOff>
    </xdr:from>
    <xdr:to>
      <xdr:col>2</xdr:col>
      <xdr:colOff>558956</xdr:colOff>
      <xdr:row>51</xdr:row>
      <xdr:rowOff>93134</xdr:rowOff>
    </xdr:to>
    <xdr:pic>
      <xdr:nvPicPr>
        <xdr:cNvPr id="18" name="Imagen 17">
          <a:extLst>
            <a:ext uri="{FF2B5EF4-FFF2-40B4-BE49-F238E27FC236}">
              <a16:creationId xmlns:a16="http://schemas.microsoft.com/office/drawing/2014/main" id="{0AB3D605-9E63-56AF-12B6-D23FDDFECE18}"/>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56732" y="9889067"/>
          <a:ext cx="1193957"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668867</xdr:colOff>
      <xdr:row>48</xdr:row>
      <xdr:rowOff>169333</xdr:rowOff>
    </xdr:from>
    <xdr:to>
      <xdr:col>4</xdr:col>
      <xdr:colOff>452120</xdr:colOff>
      <xdr:row>51</xdr:row>
      <xdr:rowOff>59267</xdr:rowOff>
    </xdr:to>
    <xdr:pic>
      <xdr:nvPicPr>
        <xdr:cNvPr id="19" name="Imagen 18">
          <a:extLst>
            <a:ext uri="{FF2B5EF4-FFF2-40B4-BE49-F238E27FC236}">
              <a16:creationId xmlns:a16="http://schemas.microsoft.com/office/drawing/2014/main" id="{3FB2709C-C7CA-C56C-27FA-368E451E8A3E}"/>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60600" y="9897533"/>
          <a:ext cx="1374987" cy="49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14</xdr:col>
      <xdr:colOff>97836</xdr:colOff>
      <xdr:row>20</xdr:row>
      <xdr:rowOff>135465</xdr:rowOff>
    </xdr:from>
    <xdr:ext cx="2319867" cy="476017"/>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D33368F9-F4A6-B2DA-0161-6638A164E29D}"/>
                </a:ext>
              </a:extLst>
            </xdr:cNvPr>
            <xdr:cNvSpPr txBox="1"/>
          </xdr:nvSpPr>
          <xdr:spPr>
            <a:xfrm>
              <a:off x="11160947" y="3973687"/>
              <a:ext cx="2319867" cy="4760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p>
                    <m:sSupPr>
                      <m:ctrlPr>
                        <a:rPr lang="es-EC" sz="1600" i="1">
                          <a:latin typeface="Cambria Math" panose="02040503050406030204" pitchFamily="18" charset="0"/>
                        </a:rPr>
                      </m:ctrlPr>
                    </m:sSupPr>
                    <m:e>
                      <m:r>
                        <a:rPr lang="es-MX" sz="1600" b="0" i="1">
                          <a:latin typeface="Cambria Math" panose="02040503050406030204" pitchFamily="18" charset="0"/>
                        </a:rPr>
                        <m:t>𝑆𝑝</m:t>
                      </m:r>
                    </m:e>
                    <m:sup>
                      <m:r>
                        <a:rPr lang="es-MX" sz="1600" b="0" i="1">
                          <a:latin typeface="Cambria Math" panose="02040503050406030204" pitchFamily="18" charset="0"/>
                        </a:rPr>
                        <m:t>2</m:t>
                      </m:r>
                    </m:sup>
                  </m:sSup>
                  <m:r>
                    <a:rPr lang="es-MX" sz="1600" b="0" i="1">
                      <a:latin typeface="Cambria Math" panose="02040503050406030204" pitchFamily="18" charset="0"/>
                    </a:rPr>
                    <m:t>=</m:t>
                  </m:r>
                  <m:f>
                    <m:fPr>
                      <m:ctrlPr>
                        <a:rPr lang="es-EC" sz="1600" i="1">
                          <a:latin typeface="Cambria Math" panose="02040503050406030204" pitchFamily="18" charset="0"/>
                        </a:rPr>
                      </m:ctrlPr>
                    </m:fPr>
                    <m:num>
                      <m:d>
                        <m:dPr>
                          <m:ctrlPr>
                            <a:rPr lang="es-MX" sz="1600" b="0" i="1">
                              <a:latin typeface="Cambria Math" panose="02040503050406030204" pitchFamily="18" charset="0"/>
                            </a:rPr>
                          </m:ctrlPr>
                        </m:dPr>
                        <m:e>
                          <m:r>
                            <a:rPr lang="es-MX" sz="1600" b="0" i="1">
                              <a:latin typeface="Cambria Math" panose="02040503050406030204" pitchFamily="18" charset="0"/>
                            </a:rPr>
                            <m:t>𝑛</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1</m:t>
                          </m:r>
                        </m:e>
                      </m:d>
                      <m:sSup>
                        <m:sSupPr>
                          <m:ctrlPr>
                            <a:rPr lang="es-MX" sz="1600" b="0" i="1">
                              <a:latin typeface="Cambria Math" panose="02040503050406030204" pitchFamily="18" charset="0"/>
                            </a:rPr>
                          </m:ctrlPr>
                        </m:sSupPr>
                        <m:e>
                          <m:r>
                            <a:rPr lang="es-MX" sz="1600" b="0" i="1">
                              <a:latin typeface="Cambria Math" panose="02040503050406030204" pitchFamily="18" charset="0"/>
                            </a:rPr>
                            <m:t>𝑆</m:t>
                          </m:r>
                          <m:r>
                            <a:rPr lang="es-MX" sz="1600" b="0" i="1">
                              <a:latin typeface="Cambria Math" panose="02040503050406030204" pitchFamily="18" charset="0"/>
                            </a:rPr>
                            <m:t>1</m:t>
                          </m:r>
                        </m:e>
                        <m:sup>
                          <m:r>
                            <a:rPr lang="es-MX" sz="1600" b="0" i="1">
                              <a:latin typeface="Cambria Math" panose="02040503050406030204" pitchFamily="18" charset="0"/>
                            </a:rPr>
                            <m:t>2</m:t>
                          </m:r>
                        </m:sup>
                      </m:sSup>
                      <m:r>
                        <a:rPr lang="es-MX" sz="1600" b="0" i="1">
                          <a:latin typeface="Cambria Math" panose="02040503050406030204" pitchFamily="18" charset="0"/>
                        </a:rPr>
                        <m:t>+</m:t>
                      </m:r>
                      <m:d>
                        <m:dPr>
                          <m:ctrlPr>
                            <a:rPr lang="es-MX" sz="1600" b="0" i="1">
                              <a:solidFill>
                                <a:schemeClr val="tx1"/>
                              </a:solidFill>
                              <a:effectLst/>
                              <a:latin typeface="+mn-lt"/>
                              <a:ea typeface="+mn-ea"/>
                              <a:cs typeface="+mn-cs"/>
                            </a:rPr>
                          </m:ctrlPr>
                        </m:dPr>
                        <m:e>
                          <m:r>
                            <a:rPr lang="es-MX" sz="1600" b="0" i="1">
                              <a:solidFill>
                                <a:schemeClr val="tx1"/>
                              </a:solidFill>
                              <a:effectLst/>
                              <a:latin typeface="+mn-lt"/>
                              <a:ea typeface="+mn-ea"/>
                              <a:cs typeface="+mn-cs"/>
                            </a:rPr>
                            <m:t>𝑛</m:t>
                          </m:r>
                          <m:r>
                            <a:rPr lang="es-MX" sz="1600" b="0" i="1">
                              <a:solidFill>
                                <a:schemeClr val="tx1"/>
                              </a:solidFill>
                              <a:effectLst/>
                              <a:latin typeface="Cambria Math" panose="02040503050406030204" pitchFamily="18" charset="0"/>
                              <a:ea typeface="+mn-ea"/>
                              <a:cs typeface="+mn-cs"/>
                            </a:rPr>
                            <m:t>2</m:t>
                          </m:r>
                          <m:r>
                            <a:rPr lang="es-MX" sz="1600" b="0" i="1">
                              <a:solidFill>
                                <a:schemeClr val="tx1"/>
                              </a:solidFill>
                              <a:effectLst/>
                              <a:latin typeface="+mn-lt"/>
                              <a:ea typeface="+mn-ea"/>
                              <a:cs typeface="+mn-cs"/>
                            </a:rPr>
                            <m:t>−</m:t>
                          </m:r>
                          <m:r>
                            <a:rPr lang="es-MX" sz="1600" b="0" i="1">
                              <a:solidFill>
                                <a:schemeClr val="tx1"/>
                              </a:solidFill>
                              <a:effectLst/>
                              <a:latin typeface="+mn-lt"/>
                              <a:ea typeface="+mn-ea"/>
                              <a:cs typeface="+mn-cs"/>
                            </a:rPr>
                            <m:t>1</m:t>
                          </m:r>
                        </m:e>
                      </m:d>
                      <m:sSup>
                        <m:sSupPr>
                          <m:ctrlPr>
                            <a:rPr lang="es-MX" sz="1600" b="0" i="1">
                              <a:solidFill>
                                <a:schemeClr val="tx1"/>
                              </a:solidFill>
                              <a:effectLst/>
                              <a:latin typeface="+mn-lt"/>
                              <a:ea typeface="+mn-ea"/>
                              <a:cs typeface="+mn-cs"/>
                            </a:rPr>
                          </m:ctrlPr>
                        </m:sSupPr>
                        <m:e>
                          <m:r>
                            <a:rPr lang="es-MX" sz="1600" b="0" i="1">
                              <a:solidFill>
                                <a:schemeClr val="tx1"/>
                              </a:solidFill>
                              <a:effectLst/>
                              <a:latin typeface="+mn-lt"/>
                              <a:ea typeface="+mn-ea"/>
                              <a:cs typeface="+mn-cs"/>
                            </a:rPr>
                            <m:t>𝑆</m:t>
                          </m:r>
                          <m:r>
                            <a:rPr lang="es-MX" sz="1600" b="0" i="1">
                              <a:solidFill>
                                <a:schemeClr val="tx1"/>
                              </a:solidFill>
                              <a:effectLst/>
                              <a:latin typeface="Cambria Math" panose="02040503050406030204" pitchFamily="18" charset="0"/>
                              <a:ea typeface="+mn-ea"/>
                              <a:cs typeface="+mn-cs"/>
                            </a:rPr>
                            <m:t>2</m:t>
                          </m:r>
                        </m:e>
                        <m:sup>
                          <m:r>
                            <a:rPr lang="es-MX" sz="1600" b="0" i="1">
                              <a:solidFill>
                                <a:schemeClr val="tx1"/>
                              </a:solidFill>
                              <a:effectLst/>
                              <a:latin typeface="+mn-lt"/>
                              <a:ea typeface="+mn-ea"/>
                              <a:cs typeface="+mn-cs"/>
                            </a:rPr>
                            <m:t>2</m:t>
                          </m:r>
                        </m:sup>
                      </m:sSup>
                    </m:num>
                    <m:den>
                      <m:r>
                        <a:rPr lang="es-MX" sz="1600" b="0" i="1">
                          <a:latin typeface="Cambria Math" panose="02040503050406030204" pitchFamily="18" charset="0"/>
                        </a:rPr>
                        <m:t>𝑛</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𝑛</m:t>
                      </m:r>
                      <m:r>
                        <a:rPr lang="es-MX" sz="1600" b="0" i="1">
                          <a:latin typeface="Cambria Math" panose="02040503050406030204" pitchFamily="18" charset="0"/>
                        </a:rPr>
                        <m:t>2</m:t>
                      </m:r>
                      <m:r>
                        <a:rPr lang="es-MX" sz="1600" b="0" i="1">
                          <a:latin typeface="Cambria Math" panose="02040503050406030204" pitchFamily="18" charset="0"/>
                        </a:rPr>
                        <m:t>−</m:t>
                      </m:r>
                      <m:r>
                        <a:rPr lang="es-MX" sz="1600" b="0" i="1">
                          <a:latin typeface="Cambria Math" panose="02040503050406030204" pitchFamily="18" charset="0"/>
                        </a:rPr>
                        <m:t>2</m:t>
                      </m:r>
                    </m:den>
                  </m:f>
                </m:oMath>
              </a14:m>
              <a:r>
                <a:rPr lang="es-EC" sz="1600"/>
                <a:t>=</a:t>
              </a:r>
              <a:endParaRPr lang="es-EC" sz="1100"/>
            </a:p>
          </xdr:txBody>
        </xdr:sp>
      </mc:Choice>
      <mc:Fallback>
        <xdr:sp macro="" textlink="">
          <xdr:nvSpPr>
            <xdr:cNvPr id="2" name="CuadroTexto 1">
              <a:extLst>
                <a:ext uri="{FF2B5EF4-FFF2-40B4-BE49-F238E27FC236}">
                  <a16:creationId xmlns:a16="http://schemas.microsoft.com/office/drawing/2014/main" id="{D33368F9-F4A6-B2DA-0161-6638A164E29D}"/>
                </a:ext>
              </a:extLst>
            </xdr:cNvPr>
            <xdr:cNvSpPr txBox="1"/>
          </xdr:nvSpPr>
          <xdr:spPr>
            <a:xfrm>
              <a:off x="11160947" y="3973687"/>
              <a:ext cx="2319867" cy="4760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EC" sz="1600" i="0">
                  <a:latin typeface="Cambria Math" panose="02040503050406030204" pitchFamily="18" charset="0"/>
                </a:rPr>
                <a:t>〖</a:t>
              </a:r>
              <a:r>
                <a:rPr lang="es-MX" sz="1600" b="0" i="0">
                  <a:latin typeface="Cambria Math" panose="02040503050406030204" pitchFamily="18" charset="0"/>
                </a:rPr>
                <a:t>𝑆𝑝</a:t>
              </a:r>
              <a:r>
                <a:rPr lang="es-EC" sz="1600" b="0" i="0">
                  <a:latin typeface="Cambria Math" panose="02040503050406030204" pitchFamily="18" charset="0"/>
                </a:rPr>
                <a:t>〗^</a:t>
              </a:r>
              <a:r>
                <a:rPr lang="es-MX" sz="1600" b="0" i="0">
                  <a:latin typeface="Cambria Math" panose="02040503050406030204" pitchFamily="18" charset="0"/>
                </a:rPr>
                <a:t>2=</a:t>
              </a:r>
              <a:r>
                <a:rPr lang="es-EC" sz="1600" i="0">
                  <a:latin typeface="Cambria Math" panose="02040503050406030204" pitchFamily="18" charset="0"/>
                </a:rPr>
                <a:t>(</a:t>
              </a:r>
              <a:r>
                <a:rPr lang="es-MX" sz="1600" b="0" i="0">
                  <a:latin typeface="Cambria Math" panose="02040503050406030204" pitchFamily="18" charset="0"/>
                </a:rPr>
                <a:t>(𝑛1−1) 〖𝑆1〗^2+</a:t>
              </a:r>
              <a:r>
                <a:rPr lang="es-MX" sz="1600" b="0" i="0">
                  <a:solidFill>
                    <a:schemeClr val="tx1"/>
                  </a:solidFill>
                  <a:effectLst/>
                  <a:latin typeface="+mn-lt"/>
                  <a:ea typeface="+mn-ea"/>
                  <a:cs typeface="+mn-cs"/>
                </a:rPr>
                <a:t>(𝑛</a:t>
              </a:r>
              <a:r>
                <a:rPr lang="es-MX" sz="1600" b="0" i="0">
                  <a:solidFill>
                    <a:schemeClr val="tx1"/>
                  </a:solidFill>
                  <a:effectLst/>
                  <a:latin typeface="Cambria Math" panose="02040503050406030204" pitchFamily="18" charset="0"/>
                  <a:ea typeface="+mn-ea"/>
                  <a:cs typeface="+mn-cs"/>
                </a:rPr>
                <a:t>2</a:t>
              </a:r>
              <a:r>
                <a:rPr lang="es-MX" sz="1600" b="0" i="0">
                  <a:solidFill>
                    <a:schemeClr val="tx1"/>
                  </a:solidFill>
                  <a:effectLst/>
                  <a:latin typeface="+mn-lt"/>
                  <a:ea typeface="+mn-ea"/>
                  <a:cs typeface="+mn-cs"/>
                </a:rPr>
                <a:t>−1) 〖𝑆</a:t>
              </a:r>
              <a:r>
                <a:rPr lang="es-MX" sz="1600" b="0" i="0">
                  <a:solidFill>
                    <a:schemeClr val="tx1"/>
                  </a:solidFill>
                  <a:effectLst/>
                  <a:latin typeface="Cambria Math" panose="02040503050406030204" pitchFamily="18" charset="0"/>
                  <a:ea typeface="+mn-ea"/>
                  <a:cs typeface="+mn-cs"/>
                </a:rPr>
                <a:t>2</a:t>
              </a:r>
              <a:r>
                <a:rPr lang="es-MX" sz="1600" b="0" i="0">
                  <a:solidFill>
                    <a:schemeClr val="tx1"/>
                  </a:solidFill>
                  <a:effectLst/>
                  <a:latin typeface="+mn-lt"/>
                  <a:ea typeface="+mn-ea"/>
                  <a:cs typeface="+mn-cs"/>
                </a:rPr>
                <a:t>〗^2</a:t>
              </a:r>
              <a:r>
                <a:rPr lang="es-EC" sz="1600" b="0" i="0">
                  <a:solidFill>
                    <a:schemeClr val="tx1"/>
                  </a:solidFill>
                  <a:effectLst/>
                  <a:latin typeface="Cambria Math" panose="02040503050406030204" pitchFamily="18" charset="0"/>
                  <a:ea typeface="+mn-ea"/>
                  <a:cs typeface="+mn-cs"/>
                </a:rPr>
                <a:t>)/(</a:t>
              </a:r>
              <a:r>
                <a:rPr lang="es-MX" sz="1600" b="0" i="0">
                  <a:latin typeface="Cambria Math" panose="02040503050406030204" pitchFamily="18" charset="0"/>
                </a:rPr>
                <a:t>𝑛1+𝑛2−2</a:t>
              </a:r>
              <a:r>
                <a:rPr lang="es-EC" sz="1600" b="0" i="0">
                  <a:latin typeface="Cambria Math" panose="02040503050406030204" pitchFamily="18" charset="0"/>
                </a:rPr>
                <a:t>)</a:t>
              </a:r>
              <a:r>
                <a:rPr lang="es-EC" sz="1600"/>
                <a:t>=</a:t>
              </a:r>
              <a:endParaRPr lang="es-EC" sz="1100"/>
            </a:p>
          </xdr:txBody>
        </xdr:sp>
      </mc:Fallback>
    </mc:AlternateContent>
    <xdr:clientData/>
  </xdr:oneCellAnchor>
  <xdr:oneCellAnchor>
    <xdr:from>
      <xdr:col>17</xdr:col>
      <xdr:colOff>69615</xdr:colOff>
      <xdr:row>20</xdr:row>
      <xdr:rowOff>154283</xdr:rowOff>
    </xdr:from>
    <xdr:ext cx="2363339" cy="346826"/>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2F9B28E7-B741-4460-CBEC-AE2541253C64}"/>
                </a:ext>
              </a:extLst>
            </xdr:cNvPr>
            <xdr:cNvSpPr txBox="1"/>
          </xdr:nvSpPr>
          <xdr:spPr>
            <a:xfrm>
              <a:off x="13503393" y="3992505"/>
              <a:ext cx="2363339" cy="34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EC" sz="1100" i="1">
                            <a:solidFill>
                              <a:schemeClr val="tx1"/>
                            </a:solidFill>
                            <a:effectLst/>
                            <a:latin typeface="+mn-lt"/>
                            <a:ea typeface="+mn-ea"/>
                            <a:cs typeface="+mn-cs"/>
                          </a:rPr>
                        </m:ctrlPr>
                      </m:fPr>
                      <m:num>
                        <m:d>
                          <m:dPr>
                            <m:ctrlPr>
                              <a:rPr lang="es-MX" sz="1100" b="0" i="1">
                                <a:solidFill>
                                  <a:schemeClr val="tx1"/>
                                </a:solidFill>
                                <a:effectLst/>
                                <a:latin typeface="+mn-lt"/>
                                <a:ea typeface="+mn-ea"/>
                                <a:cs typeface="+mn-cs"/>
                              </a:rPr>
                            </m:ctrlPr>
                          </m:dPr>
                          <m:e>
                            <m:r>
                              <a:rPr lang="es-MX" sz="1100" b="0" i="1">
                                <a:solidFill>
                                  <a:schemeClr val="tx1"/>
                                </a:solidFill>
                                <a:effectLst/>
                                <a:latin typeface="Cambria Math" panose="02040503050406030204" pitchFamily="18" charset="0"/>
                                <a:ea typeface="+mn-ea"/>
                                <a:cs typeface="+mn-cs"/>
                              </a:rPr>
                              <m:t>19</m:t>
                            </m:r>
                            <m:r>
                              <a:rPr lang="es-MX" sz="1100" b="0" i="1">
                                <a:solidFill>
                                  <a:schemeClr val="tx1"/>
                                </a:solidFill>
                                <a:effectLst/>
                                <a:latin typeface="+mn-lt"/>
                                <a:ea typeface="+mn-ea"/>
                                <a:cs typeface="+mn-cs"/>
                              </a:rPr>
                              <m:t>−</m:t>
                            </m:r>
                            <m:r>
                              <a:rPr lang="es-MX" sz="1100" b="0" i="1">
                                <a:solidFill>
                                  <a:schemeClr val="tx1"/>
                                </a:solidFill>
                                <a:effectLst/>
                                <a:latin typeface="+mn-lt"/>
                                <a:ea typeface="+mn-ea"/>
                                <a:cs typeface="+mn-cs"/>
                              </a:rPr>
                              <m:t>1</m:t>
                            </m:r>
                          </m:e>
                        </m:d>
                        <m:sSup>
                          <m:sSupPr>
                            <m:ctrlPr>
                              <a:rPr lang="es-MX" sz="1100" b="0" i="1">
                                <a:solidFill>
                                  <a:schemeClr val="tx1"/>
                                </a:solidFill>
                                <a:effectLst/>
                                <a:latin typeface="+mn-lt"/>
                                <a:ea typeface="+mn-ea"/>
                                <a:cs typeface="+mn-cs"/>
                              </a:rPr>
                            </m:ctrlPr>
                          </m:sSupPr>
                          <m:e>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21</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06</m:t>
                            </m:r>
                            <m:r>
                              <a:rPr lang="es-MX" sz="1100" b="0" i="1">
                                <a:solidFill>
                                  <a:schemeClr val="tx1"/>
                                </a:solidFill>
                                <a:effectLst/>
                                <a:latin typeface="Cambria Math" panose="02040503050406030204" pitchFamily="18" charset="0"/>
                                <a:ea typeface="+mn-ea"/>
                                <a:cs typeface="+mn-cs"/>
                              </a:rPr>
                              <m:t>)</m:t>
                            </m:r>
                          </m:e>
                          <m:sup>
                            <m:r>
                              <a:rPr lang="es-MX" sz="1100" b="0" i="1">
                                <a:solidFill>
                                  <a:schemeClr val="tx1"/>
                                </a:solidFill>
                                <a:effectLst/>
                                <a:latin typeface="+mn-lt"/>
                                <a:ea typeface="+mn-ea"/>
                                <a:cs typeface="+mn-cs"/>
                              </a:rPr>
                              <m:t>2</m:t>
                            </m:r>
                          </m:sup>
                        </m:sSup>
                        <m:r>
                          <a:rPr lang="es-MX" sz="1100" b="0" i="1">
                            <a:solidFill>
                              <a:schemeClr val="tx1"/>
                            </a:solidFill>
                            <a:effectLst/>
                            <a:latin typeface="+mn-lt"/>
                            <a:ea typeface="+mn-ea"/>
                            <a:cs typeface="+mn-cs"/>
                          </a:rPr>
                          <m:t>+</m:t>
                        </m:r>
                        <m:d>
                          <m:dPr>
                            <m:ctrlPr>
                              <a:rPr lang="es-MX" sz="1100" b="0" i="1">
                                <a:solidFill>
                                  <a:schemeClr val="tx1"/>
                                </a:solidFill>
                                <a:effectLst/>
                                <a:latin typeface="+mn-lt"/>
                                <a:ea typeface="+mn-ea"/>
                                <a:cs typeface="+mn-cs"/>
                              </a:rPr>
                            </m:ctrlPr>
                          </m:dPr>
                          <m:e>
                            <m:r>
                              <a:rPr lang="es-MX" sz="1100" b="0" i="1">
                                <a:solidFill>
                                  <a:schemeClr val="tx1"/>
                                </a:solidFill>
                                <a:effectLst/>
                                <a:latin typeface="Cambria Math" panose="02040503050406030204" pitchFamily="18" charset="0"/>
                                <a:ea typeface="+mn-ea"/>
                                <a:cs typeface="+mn-cs"/>
                              </a:rPr>
                              <m:t>10</m:t>
                            </m:r>
                            <m:r>
                              <a:rPr lang="es-MX" sz="1100" b="0" i="1">
                                <a:solidFill>
                                  <a:schemeClr val="tx1"/>
                                </a:solidFill>
                                <a:effectLst/>
                                <a:latin typeface="+mn-lt"/>
                                <a:ea typeface="+mn-ea"/>
                                <a:cs typeface="+mn-cs"/>
                              </a:rPr>
                              <m:t>−</m:t>
                            </m:r>
                            <m:r>
                              <a:rPr lang="es-MX" sz="1100" b="0" i="1">
                                <a:solidFill>
                                  <a:schemeClr val="tx1"/>
                                </a:solidFill>
                                <a:effectLst/>
                                <a:latin typeface="+mn-lt"/>
                                <a:ea typeface="+mn-ea"/>
                                <a:cs typeface="+mn-cs"/>
                              </a:rPr>
                              <m:t>1</m:t>
                            </m:r>
                          </m:e>
                        </m:d>
                        <m:sSup>
                          <m:sSupPr>
                            <m:ctrlPr>
                              <a:rPr lang="es-MX" sz="1100" b="0" i="1">
                                <a:solidFill>
                                  <a:schemeClr val="tx1"/>
                                </a:solidFill>
                                <a:effectLst/>
                                <a:latin typeface="+mn-lt"/>
                                <a:ea typeface="+mn-ea"/>
                                <a:cs typeface="+mn-cs"/>
                              </a:rPr>
                            </m:ctrlPr>
                          </m:sSupPr>
                          <m:e>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23</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64</m:t>
                            </m:r>
                            <m:r>
                              <a:rPr lang="es-MX" sz="1100" b="0" i="1">
                                <a:solidFill>
                                  <a:schemeClr val="tx1"/>
                                </a:solidFill>
                                <a:effectLst/>
                                <a:latin typeface="Cambria Math" panose="02040503050406030204" pitchFamily="18" charset="0"/>
                                <a:ea typeface="+mn-ea"/>
                                <a:cs typeface="+mn-cs"/>
                              </a:rPr>
                              <m:t>)</m:t>
                            </m:r>
                          </m:e>
                          <m:sup>
                            <m:r>
                              <a:rPr lang="es-MX" sz="1100" b="0" i="1">
                                <a:solidFill>
                                  <a:schemeClr val="tx1"/>
                                </a:solidFill>
                                <a:effectLst/>
                                <a:latin typeface="+mn-lt"/>
                                <a:ea typeface="+mn-ea"/>
                                <a:cs typeface="+mn-cs"/>
                              </a:rPr>
                              <m:t>2</m:t>
                            </m:r>
                          </m:sup>
                        </m:sSup>
                      </m:num>
                      <m:den>
                        <m:r>
                          <a:rPr lang="es-MX" sz="1100" b="0" i="1">
                            <a:solidFill>
                              <a:schemeClr val="tx1"/>
                            </a:solidFill>
                            <a:effectLst/>
                            <a:latin typeface="Cambria Math" panose="02040503050406030204" pitchFamily="18" charset="0"/>
                            <a:ea typeface="+mn-ea"/>
                            <a:cs typeface="+mn-cs"/>
                          </a:rPr>
                          <m:t>10</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19</m:t>
                        </m:r>
                        <m:r>
                          <a:rPr lang="es-MX" sz="1100" b="0" i="1">
                            <a:solidFill>
                              <a:schemeClr val="tx1"/>
                            </a:solidFill>
                            <a:effectLst/>
                            <a:latin typeface="+mn-lt"/>
                            <a:ea typeface="+mn-ea"/>
                            <a:cs typeface="+mn-cs"/>
                          </a:rPr>
                          <m:t>−</m:t>
                        </m:r>
                        <m:r>
                          <a:rPr lang="es-MX" sz="1100" b="0" i="1">
                            <a:solidFill>
                              <a:schemeClr val="tx1"/>
                            </a:solidFill>
                            <a:effectLst/>
                            <a:latin typeface="+mn-lt"/>
                            <a:ea typeface="+mn-ea"/>
                            <a:cs typeface="+mn-cs"/>
                          </a:rPr>
                          <m:t>2</m:t>
                        </m:r>
                      </m:den>
                    </m:f>
                    <m:r>
                      <a:rPr lang="es-MX" sz="1100" b="0" i="1">
                        <a:solidFill>
                          <a:schemeClr val="tx1"/>
                        </a:solidFill>
                        <a:effectLst/>
                        <a:latin typeface="Cambria Math" panose="02040503050406030204" pitchFamily="18" charset="0"/>
                        <a:ea typeface="+mn-ea"/>
                        <a:cs typeface="+mn-cs"/>
                      </a:rPr>
                      <m:t>=</m:t>
                    </m:r>
                  </m:oMath>
                </m:oMathPara>
              </a14:m>
              <a:endParaRPr lang="es-EC" sz="1100"/>
            </a:p>
          </xdr:txBody>
        </xdr:sp>
      </mc:Choice>
      <mc:Fallback>
        <xdr:sp macro="" textlink="">
          <xdr:nvSpPr>
            <xdr:cNvPr id="3" name="CuadroTexto 2">
              <a:extLst>
                <a:ext uri="{FF2B5EF4-FFF2-40B4-BE49-F238E27FC236}">
                  <a16:creationId xmlns:a16="http://schemas.microsoft.com/office/drawing/2014/main" id="{2F9B28E7-B741-4460-CBEC-AE2541253C64}"/>
                </a:ext>
              </a:extLst>
            </xdr:cNvPr>
            <xdr:cNvSpPr txBox="1"/>
          </xdr:nvSpPr>
          <xdr:spPr>
            <a:xfrm>
              <a:off x="13503393" y="3992505"/>
              <a:ext cx="2363339" cy="34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C" sz="1100" i="0">
                  <a:solidFill>
                    <a:schemeClr val="tx1"/>
                  </a:solidFill>
                  <a:effectLst/>
                  <a:latin typeface="+mn-lt"/>
                  <a:ea typeface="+mn-ea"/>
                  <a:cs typeface="+mn-cs"/>
                </a:rPr>
                <a:t>(</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19</a:t>
              </a:r>
              <a:r>
                <a:rPr lang="es-MX" sz="1100" b="0" i="0">
                  <a:solidFill>
                    <a:schemeClr val="tx1"/>
                  </a:solidFill>
                  <a:effectLst/>
                  <a:latin typeface="+mn-lt"/>
                  <a:ea typeface="+mn-ea"/>
                  <a:cs typeface="+mn-cs"/>
                </a:rPr>
                <a:t>−1) 〖</a:t>
              </a:r>
              <a:r>
                <a:rPr lang="es-MX" sz="1100" b="0" i="0">
                  <a:solidFill>
                    <a:schemeClr val="tx1"/>
                  </a:solidFill>
                  <a:effectLst/>
                  <a:latin typeface="Cambria Math" panose="02040503050406030204" pitchFamily="18" charset="0"/>
                  <a:ea typeface="+mn-ea"/>
                  <a:cs typeface="+mn-cs"/>
                </a:rPr>
                <a:t>(21,06)</a:t>
              </a:r>
              <a:r>
                <a:rPr lang="es-MX" sz="1100" b="0" i="0">
                  <a:solidFill>
                    <a:schemeClr val="tx1"/>
                  </a:solidFill>
                  <a:effectLst/>
                  <a:latin typeface="+mn-lt"/>
                  <a:ea typeface="+mn-ea"/>
                  <a:cs typeface="+mn-cs"/>
                </a:rPr>
                <a:t>〗^2+(</a:t>
              </a:r>
              <a:r>
                <a:rPr lang="es-MX" sz="1100" b="0" i="0">
                  <a:solidFill>
                    <a:schemeClr val="tx1"/>
                  </a:solidFill>
                  <a:effectLst/>
                  <a:latin typeface="Cambria Math" panose="02040503050406030204" pitchFamily="18" charset="0"/>
                  <a:ea typeface="+mn-ea"/>
                  <a:cs typeface="+mn-cs"/>
                </a:rPr>
                <a:t>10</a:t>
              </a:r>
              <a:r>
                <a:rPr lang="es-MX" sz="1100" b="0" i="0">
                  <a:solidFill>
                    <a:schemeClr val="tx1"/>
                  </a:solidFill>
                  <a:effectLst/>
                  <a:latin typeface="+mn-lt"/>
                  <a:ea typeface="+mn-ea"/>
                  <a:cs typeface="+mn-cs"/>
                </a:rPr>
                <a:t>−1) 〖</a:t>
              </a:r>
              <a:r>
                <a:rPr lang="es-MX" sz="1100" b="0" i="0">
                  <a:solidFill>
                    <a:schemeClr val="tx1"/>
                  </a:solidFill>
                  <a:effectLst/>
                  <a:latin typeface="Cambria Math" panose="02040503050406030204" pitchFamily="18" charset="0"/>
                  <a:ea typeface="+mn-ea"/>
                  <a:cs typeface="+mn-cs"/>
                </a:rPr>
                <a:t>(23,64)</a:t>
              </a:r>
              <a:r>
                <a:rPr lang="es-MX" sz="1100" b="0" i="0">
                  <a:solidFill>
                    <a:schemeClr val="tx1"/>
                  </a:solidFill>
                  <a:effectLst/>
                  <a:latin typeface="+mn-lt"/>
                  <a:ea typeface="+mn-ea"/>
                  <a:cs typeface="+mn-cs"/>
                </a:rPr>
                <a:t>〗^2</a:t>
              </a:r>
              <a:r>
                <a:rPr lang="es-EC"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10+19</a:t>
              </a:r>
              <a:r>
                <a:rPr lang="es-MX" sz="1100" b="0" i="0">
                  <a:solidFill>
                    <a:schemeClr val="tx1"/>
                  </a:solidFill>
                  <a:effectLst/>
                  <a:latin typeface="+mn-lt"/>
                  <a:ea typeface="+mn-ea"/>
                  <a:cs typeface="+mn-cs"/>
                </a:rPr>
                <a:t>−2</a:t>
              </a:r>
              <a:r>
                <a:rPr lang="es-EC"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a:t>
              </a:r>
              <a:endParaRPr lang="es-EC" sz="1100"/>
            </a:p>
          </xdr:txBody>
        </xdr:sp>
      </mc:Fallback>
    </mc:AlternateContent>
    <xdr:clientData/>
  </xdr:oneCellAnchor>
  <xdr:oneCellAnchor>
    <xdr:from>
      <xdr:col>14</xdr:col>
      <xdr:colOff>107243</xdr:colOff>
      <xdr:row>23</xdr:row>
      <xdr:rowOff>97835</xdr:rowOff>
    </xdr:from>
    <xdr:ext cx="1821275" cy="619080"/>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1094B394-767A-1325-B503-12C87A5457A1}"/>
                </a:ext>
              </a:extLst>
            </xdr:cNvPr>
            <xdr:cNvSpPr txBox="1"/>
          </xdr:nvSpPr>
          <xdr:spPr>
            <a:xfrm>
              <a:off x="11170354" y="4519316"/>
              <a:ext cx="1821275" cy="61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800" b="0" i="1">
                      <a:latin typeface="Cambria Math" panose="02040503050406030204" pitchFamily="18" charset="0"/>
                    </a:rPr>
                    <m:t>𝑡</m:t>
                  </m:r>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𝑋</m:t>
                      </m:r>
                      <m:r>
                        <a:rPr lang="es-MX" sz="1800" b="0" i="1">
                          <a:latin typeface="Cambria Math" panose="02040503050406030204" pitchFamily="18" charset="0"/>
                        </a:rPr>
                        <m:t>1</m:t>
                      </m:r>
                      <m:r>
                        <a:rPr lang="es-MX" sz="1800" b="0" i="1">
                          <a:latin typeface="Cambria Math" panose="02040503050406030204" pitchFamily="18" charset="0"/>
                        </a:rPr>
                        <m:t>−</m:t>
                      </m:r>
                      <m:r>
                        <a:rPr lang="es-MX" sz="1800" b="0" i="1">
                          <a:latin typeface="Cambria Math" panose="02040503050406030204" pitchFamily="18" charset="0"/>
                        </a:rPr>
                        <m:t>𝑋</m:t>
                      </m:r>
                      <m:r>
                        <a:rPr lang="es-MX" sz="1800" b="0" i="1">
                          <a:latin typeface="Cambria Math" panose="02040503050406030204" pitchFamily="18" charset="0"/>
                        </a:rPr>
                        <m:t>2</m:t>
                      </m:r>
                    </m:num>
                    <m:den>
                      <m:rad>
                        <m:radPr>
                          <m:degHide m:val="on"/>
                          <m:ctrlPr>
                            <a:rPr lang="es-MX" sz="1800" b="0" i="1">
                              <a:latin typeface="Cambria Math" panose="02040503050406030204" pitchFamily="18" charset="0"/>
                            </a:rPr>
                          </m:ctrlPr>
                        </m:radPr>
                        <m:deg/>
                        <m:e>
                          <m:sSup>
                            <m:sSupPr>
                              <m:ctrlPr>
                                <a:rPr lang="es-MX" sz="1800" b="0" i="1">
                                  <a:latin typeface="Cambria Math" panose="02040503050406030204" pitchFamily="18" charset="0"/>
                                </a:rPr>
                              </m:ctrlPr>
                            </m:sSupPr>
                            <m:e>
                              <m:r>
                                <a:rPr lang="es-MX" sz="1800" b="0" i="1">
                                  <a:latin typeface="Cambria Math" panose="02040503050406030204" pitchFamily="18" charset="0"/>
                                </a:rPr>
                                <m:t>𝑆𝑝</m:t>
                              </m:r>
                            </m:e>
                            <m:sup>
                              <m:r>
                                <a:rPr lang="es-MX" sz="1800" b="0" i="1">
                                  <a:latin typeface="Cambria Math" panose="02040503050406030204" pitchFamily="18" charset="0"/>
                                </a:rPr>
                                <m:t>2</m:t>
                              </m:r>
                            </m:sup>
                          </m:sSup>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1</m:t>
                              </m:r>
                            </m:num>
                            <m:den>
                              <m:r>
                                <a:rPr lang="es-MX" sz="1800" b="0" i="1">
                                  <a:latin typeface="Cambria Math" panose="02040503050406030204" pitchFamily="18" charset="0"/>
                                </a:rPr>
                                <m:t>𝑛</m:t>
                              </m:r>
                              <m:r>
                                <a:rPr lang="es-MX" sz="1800" b="0" i="1">
                                  <a:latin typeface="Cambria Math" panose="02040503050406030204" pitchFamily="18" charset="0"/>
                                </a:rPr>
                                <m:t>1</m:t>
                              </m:r>
                            </m:den>
                          </m:f>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1</m:t>
                              </m:r>
                            </m:num>
                            <m:den>
                              <m:r>
                                <a:rPr lang="es-MX" sz="1800" b="0" i="1">
                                  <a:latin typeface="Cambria Math" panose="02040503050406030204" pitchFamily="18" charset="0"/>
                                </a:rPr>
                                <m:t>𝑛</m:t>
                              </m:r>
                              <m:r>
                                <a:rPr lang="es-MX" sz="1800" b="0" i="1">
                                  <a:latin typeface="Cambria Math" panose="02040503050406030204" pitchFamily="18" charset="0"/>
                                </a:rPr>
                                <m:t>2</m:t>
                              </m:r>
                            </m:den>
                          </m:f>
                          <m:r>
                            <a:rPr lang="es-MX" sz="1800" b="0" i="1">
                              <a:latin typeface="Cambria Math" panose="02040503050406030204" pitchFamily="18" charset="0"/>
                            </a:rPr>
                            <m:t>)</m:t>
                          </m:r>
                        </m:e>
                      </m:rad>
                    </m:den>
                  </m:f>
                </m:oMath>
              </a14:m>
              <a:r>
                <a:rPr lang="es-EC" sz="1400"/>
                <a:t> =</a:t>
              </a:r>
              <a:endParaRPr lang="es-EC" sz="1100"/>
            </a:p>
          </xdr:txBody>
        </xdr:sp>
      </mc:Choice>
      <mc:Fallback>
        <xdr:sp macro="" textlink="">
          <xdr:nvSpPr>
            <xdr:cNvPr id="8" name="CuadroTexto 7">
              <a:extLst>
                <a:ext uri="{FF2B5EF4-FFF2-40B4-BE49-F238E27FC236}">
                  <a16:creationId xmlns:a16="http://schemas.microsoft.com/office/drawing/2014/main" id="{1094B394-767A-1325-B503-12C87A5457A1}"/>
                </a:ext>
              </a:extLst>
            </xdr:cNvPr>
            <xdr:cNvSpPr txBox="1"/>
          </xdr:nvSpPr>
          <xdr:spPr>
            <a:xfrm>
              <a:off x="11170354" y="4519316"/>
              <a:ext cx="1821275" cy="61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800" b="0" i="0">
                  <a:latin typeface="Cambria Math" panose="02040503050406030204" pitchFamily="18" charset="0"/>
                </a:rPr>
                <a:t>𝑡=(𝑋1−𝑋2)/√(〖𝑆𝑝〗^2 (1/𝑛1+1/𝑛2))</a:t>
              </a:r>
              <a:r>
                <a:rPr lang="es-EC" sz="1400"/>
                <a:t> =</a:t>
              </a:r>
              <a:endParaRPr lang="es-EC" sz="1100"/>
            </a:p>
          </xdr:txBody>
        </xdr:sp>
      </mc:Fallback>
    </mc:AlternateContent>
    <xdr:clientData/>
  </xdr:oneCellAnchor>
  <xdr:oneCellAnchor>
    <xdr:from>
      <xdr:col>16</xdr:col>
      <xdr:colOff>135466</xdr:colOff>
      <xdr:row>23</xdr:row>
      <xdr:rowOff>88430</xdr:rowOff>
    </xdr:from>
    <xdr:ext cx="1653530" cy="672620"/>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773DACB5-51CA-04AD-D14B-2DCD5ACE1501}"/>
                </a:ext>
              </a:extLst>
            </xdr:cNvPr>
            <xdr:cNvSpPr txBox="1"/>
          </xdr:nvSpPr>
          <xdr:spPr>
            <a:xfrm>
              <a:off x="12779022" y="4556949"/>
              <a:ext cx="1653530" cy="672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MX" sz="1400" b="0" i="1">
                            <a:solidFill>
                              <a:schemeClr val="tx1"/>
                            </a:solidFill>
                            <a:effectLst/>
                            <a:latin typeface="+mn-lt"/>
                            <a:ea typeface="+mn-ea"/>
                            <a:cs typeface="+mn-cs"/>
                          </a:rPr>
                        </m:ctrlPr>
                      </m:fPr>
                      <m:num>
                        <m:r>
                          <a:rPr lang="es-MX" sz="1400" b="0" i="1">
                            <a:solidFill>
                              <a:schemeClr val="tx1"/>
                            </a:solidFill>
                            <a:effectLst/>
                            <a:latin typeface="Cambria Math" panose="02040503050406030204" pitchFamily="18" charset="0"/>
                            <a:ea typeface="+mn-ea"/>
                            <a:cs typeface="+mn-cs"/>
                          </a:rPr>
                          <m:t>67</m:t>
                        </m:r>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60</m:t>
                        </m:r>
                      </m:num>
                      <m:den>
                        <m:rad>
                          <m:radPr>
                            <m:degHide m:val="on"/>
                            <m:ctrlPr>
                              <a:rPr lang="es-MX" sz="1400" b="0" i="1">
                                <a:solidFill>
                                  <a:schemeClr val="tx1"/>
                                </a:solidFill>
                                <a:effectLst/>
                                <a:latin typeface="+mn-lt"/>
                                <a:ea typeface="+mn-ea"/>
                                <a:cs typeface="+mn-cs"/>
                              </a:rPr>
                            </m:ctrlPr>
                          </m:radPr>
                          <m:deg/>
                          <m:e>
                            <m:r>
                              <a:rPr lang="es-MX" sz="1400" b="0" i="1">
                                <a:solidFill>
                                  <a:schemeClr val="tx1"/>
                                </a:solidFill>
                                <a:effectLst/>
                                <a:latin typeface="Cambria Math" panose="02040503050406030204" pitchFamily="18" charset="0"/>
                                <a:ea typeface="+mn-ea"/>
                                <a:cs typeface="+mn-cs"/>
                              </a:rPr>
                              <m:t>481</m:t>
                            </m:r>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97</m:t>
                            </m:r>
                            <m:r>
                              <a:rPr lang="es-MX" sz="1400" b="0" i="1">
                                <a:solidFill>
                                  <a:schemeClr val="tx1"/>
                                </a:solidFill>
                                <a:effectLst/>
                                <a:latin typeface="+mn-lt"/>
                                <a:ea typeface="+mn-ea"/>
                                <a:cs typeface="+mn-cs"/>
                              </a:rPr>
                              <m:t>(</m:t>
                            </m:r>
                            <m:f>
                              <m:fPr>
                                <m:ctrlPr>
                                  <a:rPr lang="es-MX" sz="1400" b="0" i="1">
                                    <a:solidFill>
                                      <a:schemeClr val="tx1"/>
                                    </a:solidFill>
                                    <a:effectLst/>
                                    <a:latin typeface="+mn-lt"/>
                                    <a:ea typeface="+mn-ea"/>
                                    <a:cs typeface="+mn-cs"/>
                                  </a:rPr>
                                </m:ctrlPr>
                              </m:fPr>
                              <m:num>
                                <m:r>
                                  <a:rPr lang="es-MX" sz="1400" b="0" i="1">
                                    <a:solidFill>
                                      <a:schemeClr val="tx1"/>
                                    </a:solidFill>
                                    <a:effectLst/>
                                    <a:latin typeface="+mn-lt"/>
                                    <a:ea typeface="+mn-ea"/>
                                    <a:cs typeface="+mn-cs"/>
                                  </a:rPr>
                                  <m:t>1</m:t>
                                </m:r>
                              </m:num>
                              <m:den>
                                <m:r>
                                  <a:rPr lang="es-MX" sz="1400" b="0" i="1">
                                    <a:solidFill>
                                      <a:schemeClr val="tx1"/>
                                    </a:solidFill>
                                    <a:effectLst/>
                                    <a:latin typeface="Cambria Math" panose="02040503050406030204" pitchFamily="18" charset="0"/>
                                    <a:ea typeface="+mn-ea"/>
                                    <a:cs typeface="+mn-cs"/>
                                  </a:rPr>
                                  <m:t>19</m:t>
                                </m:r>
                              </m:den>
                            </m:f>
                            <m:r>
                              <a:rPr lang="es-MX" sz="1400" b="0" i="1">
                                <a:solidFill>
                                  <a:schemeClr val="tx1"/>
                                </a:solidFill>
                                <a:effectLst/>
                                <a:latin typeface="+mn-lt"/>
                                <a:ea typeface="+mn-ea"/>
                                <a:cs typeface="+mn-cs"/>
                              </a:rPr>
                              <m:t>+</m:t>
                            </m:r>
                            <m:f>
                              <m:fPr>
                                <m:ctrlPr>
                                  <a:rPr lang="es-MX" sz="1400" b="0" i="1">
                                    <a:solidFill>
                                      <a:schemeClr val="tx1"/>
                                    </a:solidFill>
                                    <a:effectLst/>
                                    <a:latin typeface="+mn-lt"/>
                                    <a:ea typeface="+mn-ea"/>
                                    <a:cs typeface="+mn-cs"/>
                                  </a:rPr>
                                </m:ctrlPr>
                              </m:fPr>
                              <m:num>
                                <m:r>
                                  <a:rPr lang="es-MX" sz="1400" b="0" i="1">
                                    <a:solidFill>
                                      <a:schemeClr val="tx1"/>
                                    </a:solidFill>
                                    <a:effectLst/>
                                    <a:latin typeface="+mn-lt"/>
                                    <a:ea typeface="+mn-ea"/>
                                    <a:cs typeface="+mn-cs"/>
                                  </a:rPr>
                                  <m:t>1</m:t>
                                </m:r>
                              </m:num>
                              <m:den>
                                <m:r>
                                  <a:rPr lang="es-MX" sz="1400" b="0" i="1">
                                    <a:solidFill>
                                      <a:schemeClr val="tx1"/>
                                    </a:solidFill>
                                    <a:effectLst/>
                                    <a:latin typeface="Cambria Math" panose="02040503050406030204" pitchFamily="18" charset="0"/>
                                    <a:ea typeface="+mn-ea"/>
                                    <a:cs typeface="+mn-cs"/>
                                  </a:rPr>
                                  <m:t>10</m:t>
                                </m:r>
                              </m:den>
                            </m:f>
                            <m:r>
                              <a:rPr lang="es-MX" sz="1400" b="0" i="1">
                                <a:solidFill>
                                  <a:schemeClr val="tx1"/>
                                </a:solidFill>
                                <a:effectLst/>
                                <a:latin typeface="+mn-lt"/>
                                <a:ea typeface="+mn-ea"/>
                                <a:cs typeface="+mn-cs"/>
                              </a:rPr>
                              <m:t>)</m:t>
                            </m:r>
                          </m:e>
                        </m:rad>
                      </m:den>
                    </m:f>
                    <m:r>
                      <a:rPr lang="es-MX" sz="1400" b="0" i="1">
                        <a:solidFill>
                          <a:schemeClr val="tx1"/>
                        </a:solidFill>
                        <a:effectLst/>
                        <a:latin typeface="Cambria Math" panose="02040503050406030204" pitchFamily="18" charset="0"/>
                        <a:ea typeface="+mn-ea"/>
                        <a:cs typeface="+mn-cs"/>
                      </a:rPr>
                      <m:t>=</m:t>
                    </m:r>
                  </m:oMath>
                </m:oMathPara>
              </a14:m>
              <a:endParaRPr lang="es-EC" sz="1100"/>
            </a:p>
          </xdr:txBody>
        </xdr:sp>
      </mc:Choice>
      <mc:Fallback>
        <xdr:sp macro="" textlink="">
          <xdr:nvSpPr>
            <xdr:cNvPr id="9" name="CuadroTexto 8">
              <a:extLst>
                <a:ext uri="{FF2B5EF4-FFF2-40B4-BE49-F238E27FC236}">
                  <a16:creationId xmlns:a16="http://schemas.microsoft.com/office/drawing/2014/main" id="{773DACB5-51CA-04AD-D14B-2DCD5ACE1501}"/>
                </a:ext>
              </a:extLst>
            </xdr:cNvPr>
            <xdr:cNvSpPr txBox="1"/>
          </xdr:nvSpPr>
          <xdr:spPr>
            <a:xfrm>
              <a:off x="12779022" y="4556949"/>
              <a:ext cx="1653530" cy="672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67−60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481,97</a:t>
              </a:r>
              <a:r>
                <a:rPr lang="es-MX" sz="1400" b="0" i="0">
                  <a:solidFill>
                    <a:schemeClr val="tx1"/>
                  </a:solidFill>
                  <a:effectLst/>
                  <a:latin typeface="+mn-lt"/>
                  <a:ea typeface="+mn-ea"/>
                  <a:cs typeface="+mn-cs"/>
                </a:rPr>
                <a:t>(1/</a:t>
              </a:r>
              <a:r>
                <a:rPr lang="es-MX" sz="1400" b="0" i="0">
                  <a:solidFill>
                    <a:schemeClr val="tx1"/>
                  </a:solidFill>
                  <a:effectLst/>
                  <a:latin typeface="Cambria Math" panose="02040503050406030204" pitchFamily="18" charset="0"/>
                  <a:ea typeface="+mn-ea"/>
                  <a:cs typeface="+mn-cs"/>
                </a:rPr>
                <a:t>19</a:t>
              </a:r>
              <a:r>
                <a:rPr lang="es-MX" sz="1400" b="0" i="0">
                  <a:solidFill>
                    <a:schemeClr val="tx1"/>
                  </a:solidFill>
                  <a:effectLst/>
                  <a:latin typeface="+mn-lt"/>
                  <a:ea typeface="+mn-ea"/>
                  <a:cs typeface="+mn-cs"/>
                </a:rPr>
                <a:t>+1/</a:t>
              </a:r>
              <a:r>
                <a:rPr lang="es-MX" sz="1400" b="0" i="0">
                  <a:solidFill>
                    <a:schemeClr val="tx1"/>
                  </a:solidFill>
                  <a:effectLst/>
                  <a:latin typeface="Cambria Math" panose="02040503050406030204" pitchFamily="18" charset="0"/>
                  <a:ea typeface="+mn-ea"/>
                  <a:cs typeface="+mn-cs"/>
                </a:rPr>
                <a:t>10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a:t>
              </a:r>
              <a:endParaRPr lang="es-EC" sz="1100"/>
            </a:p>
          </xdr:txBody>
        </xdr:sp>
      </mc:Fallback>
    </mc:AlternateContent>
    <xdr:clientData/>
  </xdr:oneCellAnchor>
  <xdr:oneCellAnchor>
    <xdr:from>
      <xdr:col>14</xdr:col>
      <xdr:colOff>28223</xdr:colOff>
      <xdr:row>38</xdr:row>
      <xdr:rowOff>141111</xdr:rowOff>
    </xdr:from>
    <xdr:ext cx="2319867" cy="476017"/>
    <mc:AlternateContent xmlns:mc="http://schemas.openxmlformats.org/markup-compatibility/2006">
      <mc:Choice xmlns:a14="http://schemas.microsoft.com/office/drawing/2010/main" Requires="a14">
        <xdr:sp macro="" textlink="">
          <xdr:nvSpPr>
            <xdr:cNvPr id="20" name="CuadroTexto 19">
              <a:extLst>
                <a:ext uri="{FF2B5EF4-FFF2-40B4-BE49-F238E27FC236}">
                  <a16:creationId xmlns:a16="http://schemas.microsoft.com/office/drawing/2014/main" id="{73C42E8D-0740-4D19-955F-C0B8C6793A68}"/>
                </a:ext>
              </a:extLst>
            </xdr:cNvPr>
            <xdr:cNvSpPr txBox="1"/>
          </xdr:nvSpPr>
          <xdr:spPr>
            <a:xfrm>
              <a:off x="11091334" y="7714074"/>
              <a:ext cx="2319867" cy="4760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p>
                    <m:sSupPr>
                      <m:ctrlPr>
                        <a:rPr lang="es-EC" sz="1600" i="1">
                          <a:latin typeface="Cambria Math" panose="02040503050406030204" pitchFamily="18" charset="0"/>
                        </a:rPr>
                      </m:ctrlPr>
                    </m:sSupPr>
                    <m:e>
                      <m:r>
                        <a:rPr lang="es-MX" sz="1600" b="0" i="1">
                          <a:latin typeface="Cambria Math" panose="02040503050406030204" pitchFamily="18" charset="0"/>
                        </a:rPr>
                        <m:t>𝑆𝑝</m:t>
                      </m:r>
                    </m:e>
                    <m:sup>
                      <m:r>
                        <a:rPr lang="es-MX" sz="1600" b="0" i="1">
                          <a:latin typeface="Cambria Math" panose="02040503050406030204" pitchFamily="18" charset="0"/>
                        </a:rPr>
                        <m:t>2</m:t>
                      </m:r>
                    </m:sup>
                  </m:sSup>
                  <m:r>
                    <a:rPr lang="es-MX" sz="1600" b="0" i="1">
                      <a:latin typeface="Cambria Math" panose="02040503050406030204" pitchFamily="18" charset="0"/>
                    </a:rPr>
                    <m:t>=</m:t>
                  </m:r>
                  <m:f>
                    <m:fPr>
                      <m:ctrlPr>
                        <a:rPr lang="es-EC" sz="1600" i="1">
                          <a:latin typeface="Cambria Math" panose="02040503050406030204" pitchFamily="18" charset="0"/>
                        </a:rPr>
                      </m:ctrlPr>
                    </m:fPr>
                    <m:num>
                      <m:d>
                        <m:dPr>
                          <m:ctrlPr>
                            <a:rPr lang="es-MX" sz="1600" b="0" i="1">
                              <a:latin typeface="Cambria Math" panose="02040503050406030204" pitchFamily="18" charset="0"/>
                            </a:rPr>
                          </m:ctrlPr>
                        </m:dPr>
                        <m:e>
                          <m:r>
                            <a:rPr lang="es-MX" sz="1600" b="0" i="1">
                              <a:latin typeface="Cambria Math" panose="02040503050406030204" pitchFamily="18" charset="0"/>
                            </a:rPr>
                            <m:t>𝑛</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1</m:t>
                          </m:r>
                        </m:e>
                      </m:d>
                      <m:sSup>
                        <m:sSupPr>
                          <m:ctrlPr>
                            <a:rPr lang="es-MX" sz="1600" b="0" i="1">
                              <a:latin typeface="Cambria Math" panose="02040503050406030204" pitchFamily="18" charset="0"/>
                            </a:rPr>
                          </m:ctrlPr>
                        </m:sSupPr>
                        <m:e>
                          <m:r>
                            <a:rPr lang="es-MX" sz="1600" b="0" i="1">
                              <a:latin typeface="Cambria Math" panose="02040503050406030204" pitchFamily="18" charset="0"/>
                            </a:rPr>
                            <m:t>𝑆</m:t>
                          </m:r>
                          <m:r>
                            <a:rPr lang="es-MX" sz="1600" b="0" i="1">
                              <a:latin typeface="Cambria Math" panose="02040503050406030204" pitchFamily="18" charset="0"/>
                            </a:rPr>
                            <m:t>1</m:t>
                          </m:r>
                        </m:e>
                        <m:sup>
                          <m:r>
                            <a:rPr lang="es-MX" sz="1600" b="0" i="1">
                              <a:latin typeface="Cambria Math" panose="02040503050406030204" pitchFamily="18" charset="0"/>
                            </a:rPr>
                            <m:t>2</m:t>
                          </m:r>
                        </m:sup>
                      </m:sSup>
                      <m:r>
                        <a:rPr lang="es-MX" sz="1600" b="0" i="1">
                          <a:latin typeface="Cambria Math" panose="02040503050406030204" pitchFamily="18" charset="0"/>
                        </a:rPr>
                        <m:t>+</m:t>
                      </m:r>
                      <m:d>
                        <m:dPr>
                          <m:ctrlPr>
                            <a:rPr lang="es-MX" sz="1600" b="0" i="1">
                              <a:solidFill>
                                <a:schemeClr val="tx1"/>
                              </a:solidFill>
                              <a:effectLst/>
                              <a:latin typeface="+mn-lt"/>
                              <a:ea typeface="+mn-ea"/>
                              <a:cs typeface="+mn-cs"/>
                            </a:rPr>
                          </m:ctrlPr>
                        </m:dPr>
                        <m:e>
                          <m:r>
                            <a:rPr lang="es-MX" sz="1600" b="0" i="1">
                              <a:solidFill>
                                <a:schemeClr val="tx1"/>
                              </a:solidFill>
                              <a:effectLst/>
                              <a:latin typeface="+mn-lt"/>
                              <a:ea typeface="+mn-ea"/>
                              <a:cs typeface="+mn-cs"/>
                            </a:rPr>
                            <m:t>𝑛</m:t>
                          </m:r>
                          <m:r>
                            <a:rPr lang="es-MX" sz="1600" b="0" i="1">
                              <a:solidFill>
                                <a:schemeClr val="tx1"/>
                              </a:solidFill>
                              <a:effectLst/>
                              <a:latin typeface="Cambria Math" panose="02040503050406030204" pitchFamily="18" charset="0"/>
                              <a:ea typeface="+mn-ea"/>
                              <a:cs typeface="+mn-cs"/>
                            </a:rPr>
                            <m:t>2</m:t>
                          </m:r>
                          <m:r>
                            <a:rPr lang="es-MX" sz="1600" b="0" i="1">
                              <a:solidFill>
                                <a:schemeClr val="tx1"/>
                              </a:solidFill>
                              <a:effectLst/>
                              <a:latin typeface="+mn-lt"/>
                              <a:ea typeface="+mn-ea"/>
                              <a:cs typeface="+mn-cs"/>
                            </a:rPr>
                            <m:t>−</m:t>
                          </m:r>
                          <m:r>
                            <a:rPr lang="es-MX" sz="1600" b="0" i="1">
                              <a:solidFill>
                                <a:schemeClr val="tx1"/>
                              </a:solidFill>
                              <a:effectLst/>
                              <a:latin typeface="+mn-lt"/>
                              <a:ea typeface="+mn-ea"/>
                              <a:cs typeface="+mn-cs"/>
                            </a:rPr>
                            <m:t>1</m:t>
                          </m:r>
                        </m:e>
                      </m:d>
                      <m:sSup>
                        <m:sSupPr>
                          <m:ctrlPr>
                            <a:rPr lang="es-MX" sz="1600" b="0" i="1">
                              <a:solidFill>
                                <a:schemeClr val="tx1"/>
                              </a:solidFill>
                              <a:effectLst/>
                              <a:latin typeface="+mn-lt"/>
                              <a:ea typeface="+mn-ea"/>
                              <a:cs typeface="+mn-cs"/>
                            </a:rPr>
                          </m:ctrlPr>
                        </m:sSupPr>
                        <m:e>
                          <m:r>
                            <a:rPr lang="es-MX" sz="1600" b="0" i="1">
                              <a:solidFill>
                                <a:schemeClr val="tx1"/>
                              </a:solidFill>
                              <a:effectLst/>
                              <a:latin typeface="+mn-lt"/>
                              <a:ea typeface="+mn-ea"/>
                              <a:cs typeface="+mn-cs"/>
                            </a:rPr>
                            <m:t>𝑆</m:t>
                          </m:r>
                          <m:r>
                            <a:rPr lang="es-MX" sz="1600" b="0" i="1">
                              <a:solidFill>
                                <a:schemeClr val="tx1"/>
                              </a:solidFill>
                              <a:effectLst/>
                              <a:latin typeface="Cambria Math" panose="02040503050406030204" pitchFamily="18" charset="0"/>
                              <a:ea typeface="+mn-ea"/>
                              <a:cs typeface="+mn-cs"/>
                            </a:rPr>
                            <m:t>2</m:t>
                          </m:r>
                        </m:e>
                        <m:sup>
                          <m:r>
                            <a:rPr lang="es-MX" sz="1600" b="0" i="1">
                              <a:solidFill>
                                <a:schemeClr val="tx1"/>
                              </a:solidFill>
                              <a:effectLst/>
                              <a:latin typeface="+mn-lt"/>
                              <a:ea typeface="+mn-ea"/>
                              <a:cs typeface="+mn-cs"/>
                            </a:rPr>
                            <m:t>2</m:t>
                          </m:r>
                        </m:sup>
                      </m:sSup>
                    </m:num>
                    <m:den>
                      <m:r>
                        <a:rPr lang="es-MX" sz="1600" b="0" i="1">
                          <a:latin typeface="Cambria Math" panose="02040503050406030204" pitchFamily="18" charset="0"/>
                        </a:rPr>
                        <m:t>𝑛</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𝑛</m:t>
                      </m:r>
                      <m:r>
                        <a:rPr lang="es-MX" sz="1600" b="0" i="1">
                          <a:latin typeface="Cambria Math" panose="02040503050406030204" pitchFamily="18" charset="0"/>
                        </a:rPr>
                        <m:t>2</m:t>
                      </m:r>
                      <m:r>
                        <a:rPr lang="es-MX" sz="1600" b="0" i="1">
                          <a:latin typeface="Cambria Math" panose="02040503050406030204" pitchFamily="18" charset="0"/>
                        </a:rPr>
                        <m:t>−</m:t>
                      </m:r>
                      <m:r>
                        <a:rPr lang="es-MX" sz="1600" b="0" i="1">
                          <a:latin typeface="Cambria Math" panose="02040503050406030204" pitchFamily="18" charset="0"/>
                        </a:rPr>
                        <m:t>2</m:t>
                      </m:r>
                    </m:den>
                  </m:f>
                </m:oMath>
              </a14:m>
              <a:r>
                <a:rPr lang="es-EC" sz="1600"/>
                <a:t>=</a:t>
              </a:r>
              <a:endParaRPr lang="es-EC" sz="1100"/>
            </a:p>
          </xdr:txBody>
        </xdr:sp>
      </mc:Choice>
      <mc:Fallback>
        <xdr:sp macro="" textlink="">
          <xdr:nvSpPr>
            <xdr:cNvPr id="20" name="CuadroTexto 19">
              <a:extLst>
                <a:ext uri="{FF2B5EF4-FFF2-40B4-BE49-F238E27FC236}">
                  <a16:creationId xmlns:a16="http://schemas.microsoft.com/office/drawing/2014/main" id="{73C42E8D-0740-4D19-955F-C0B8C6793A68}"/>
                </a:ext>
              </a:extLst>
            </xdr:cNvPr>
            <xdr:cNvSpPr txBox="1"/>
          </xdr:nvSpPr>
          <xdr:spPr>
            <a:xfrm>
              <a:off x="11091334" y="7714074"/>
              <a:ext cx="2319867" cy="4760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EC" sz="1600" i="0">
                  <a:latin typeface="Cambria Math" panose="02040503050406030204" pitchFamily="18" charset="0"/>
                </a:rPr>
                <a:t>〖</a:t>
              </a:r>
              <a:r>
                <a:rPr lang="es-MX" sz="1600" b="0" i="0">
                  <a:latin typeface="Cambria Math" panose="02040503050406030204" pitchFamily="18" charset="0"/>
                </a:rPr>
                <a:t>𝑆𝑝</a:t>
              </a:r>
              <a:r>
                <a:rPr lang="es-EC" sz="1600" b="0" i="0">
                  <a:latin typeface="Cambria Math" panose="02040503050406030204" pitchFamily="18" charset="0"/>
                </a:rPr>
                <a:t>〗^</a:t>
              </a:r>
              <a:r>
                <a:rPr lang="es-MX" sz="1600" b="0" i="0">
                  <a:latin typeface="Cambria Math" panose="02040503050406030204" pitchFamily="18" charset="0"/>
                </a:rPr>
                <a:t>2=</a:t>
              </a:r>
              <a:r>
                <a:rPr lang="es-EC" sz="1600" i="0">
                  <a:latin typeface="Cambria Math" panose="02040503050406030204" pitchFamily="18" charset="0"/>
                </a:rPr>
                <a:t>(</a:t>
              </a:r>
              <a:r>
                <a:rPr lang="es-MX" sz="1600" b="0" i="0">
                  <a:latin typeface="Cambria Math" panose="02040503050406030204" pitchFamily="18" charset="0"/>
                </a:rPr>
                <a:t>(𝑛1−1) 〖𝑆1〗^2+</a:t>
              </a:r>
              <a:r>
                <a:rPr lang="es-MX" sz="1600" b="0" i="0">
                  <a:solidFill>
                    <a:schemeClr val="tx1"/>
                  </a:solidFill>
                  <a:effectLst/>
                  <a:latin typeface="+mn-lt"/>
                  <a:ea typeface="+mn-ea"/>
                  <a:cs typeface="+mn-cs"/>
                </a:rPr>
                <a:t>(𝑛</a:t>
              </a:r>
              <a:r>
                <a:rPr lang="es-MX" sz="1600" b="0" i="0">
                  <a:solidFill>
                    <a:schemeClr val="tx1"/>
                  </a:solidFill>
                  <a:effectLst/>
                  <a:latin typeface="Cambria Math" panose="02040503050406030204" pitchFamily="18" charset="0"/>
                  <a:ea typeface="+mn-ea"/>
                  <a:cs typeface="+mn-cs"/>
                </a:rPr>
                <a:t>2</a:t>
              </a:r>
              <a:r>
                <a:rPr lang="es-MX" sz="1600" b="0" i="0">
                  <a:solidFill>
                    <a:schemeClr val="tx1"/>
                  </a:solidFill>
                  <a:effectLst/>
                  <a:latin typeface="+mn-lt"/>
                  <a:ea typeface="+mn-ea"/>
                  <a:cs typeface="+mn-cs"/>
                </a:rPr>
                <a:t>−1) 〖𝑆</a:t>
              </a:r>
              <a:r>
                <a:rPr lang="es-MX" sz="1600" b="0" i="0">
                  <a:solidFill>
                    <a:schemeClr val="tx1"/>
                  </a:solidFill>
                  <a:effectLst/>
                  <a:latin typeface="Cambria Math" panose="02040503050406030204" pitchFamily="18" charset="0"/>
                  <a:ea typeface="+mn-ea"/>
                  <a:cs typeface="+mn-cs"/>
                </a:rPr>
                <a:t>2</a:t>
              </a:r>
              <a:r>
                <a:rPr lang="es-MX" sz="1600" b="0" i="0">
                  <a:solidFill>
                    <a:schemeClr val="tx1"/>
                  </a:solidFill>
                  <a:effectLst/>
                  <a:latin typeface="+mn-lt"/>
                  <a:ea typeface="+mn-ea"/>
                  <a:cs typeface="+mn-cs"/>
                </a:rPr>
                <a:t>〗^2</a:t>
              </a:r>
              <a:r>
                <a:rPr lang="es-EC" sz="1600" b="0" i="0">
                  <a:solidFill>
                    <a:schemeClr val="tx1"/>
                  </a:solidFill>
                  <a:effectLst/>
                  <a:latin typeface="Cambria Math" panose="02040503050406030204" pitchFamily="18" charset="0"/>
                  <a:ea typeface="+mn-ea"/>
                  <a:cs typeface="+mn-cs"/>
                </a:rPr>
                <a:t>)/(</a:t>
              </a:r>
              <a:r>
                <a:rPr lang="es-MX" sz="1600" b="0" i="0">
                  <a:latin typeface="Cambria Math" panose="02040503050406030204" pitchFamily="18" charset="0"/>
                </a:rPr>
                <a:t>𝑛1+𝑛2−2</a:t>
              </a:r>
              <a:r>
                <a:rPr lang="es-EC" sz="1600" b="0" i="0">
                  <a:latin typeface="Cambria Math" panose="02040503050406030204" pitchFamily="18" charset="0"/>
                </a:rPr>
                <a:t>)</a:t>
              </a:r>
              <a:r>
                <a:rPr lang="es-EC" sz="1600"/>
                <a:t>=</a:t>
              </a:r>
              <a:endParaRPr lang="es-EC" sz="1100"/>
            </a:p>
          </xdr:txBody>
        </xdr:sp>
      </mc:Fallback>
    </mc:AlternateContent>
    <xdr:clientData/>
  </xdr:oneCellAnchor>
  <xdr:oneCellAnchor>
    <xdr:from>
      <xdr:col>16</xdr:col>
      <xdr:colOff>762000</xdr:colOff>
      <xdr:row>38</xdr:row>
      <xdr:rowOff>159926</xdr:rowOff>
    </xdr:from>
    <xdr:ext cx="2363339" cy="346826"/>
    <mc:AlternateContent xmlns:mc="http://schemas.openxmlformats.org/markup-compatibility/2006">
      <mc:Choice xmlns:a14="http://schemas.microsoft.com/office/drawing/2010/main" Requires="a14">
        <xdr:sp macro="" textlink="">
          <xdr:nvSpPr>
            <xdr:cNvPr id="21" name="CuadroTexto 20">
              <a:extLst>
                <a:ext uri="{FF2B5EF4-FFF2-40B4-BE49-F238E27FC236}">
                  <a16:creationId xmlns:a16="http://schemas.microsoft.com/office/drawing/2014/main" id="{FD509F8D-72AB-4078-916C-18FB7C15FD73}"/>
                </a:ext>
              </a:extLst>
            </xdr:cNvPr>
            <xdr:cNvSpPr txBox="1"/>
          </xdr:nvSpPr>
          <xdr:spPr>
            <a:xfrm>
              <a:off x="13405556" y="7732889"/>
              <a:ext cx="2363339" cy="34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EC" sz="1100" i="1">
                            <a:solidFill>
                              <a:schemeClr val="tx1"/>
                            </a:solidFill>
                            <a:effectLst/>
                            <a:latin typeface="+mn-lt"/>
                            <a:ea typeface="+mn-ea"/>
                            <a:cs typeface="+mn-cs"/>
                          </a:rPr>
                        </m:ctrlPr>
                      </m:fPr>
                      <m:num>
                        <m:d>
                          <m:dPr>
                            <m:ctrlPr>
                              <a:rPr lang="es-MX" sz="1100" b="0" i="1">
                                <a:solidFill>
                                  <a:schemeClr val="tx1"/>
                                </a:solidFill>
                                <a:effectLst/>
                                <a:latin typeface="+mn-lt"/>
                                <a:ea typeface="+mn-ea"/>
                                <a:cs typeface="+mn-cs"/>
                              </a:rPr>
                            </m:ctrlPr>
                          </m:dPr>
                          <m:e>
                            <m:r>
                              <a:rPr lang="es-MX" sz="1100" b="0" i="1">
                                <a:solidFill>
                                  <a:schemeClr val="tx1"/>
                                </a:solidFill>
                                <a:effectLst/>
                                <a:latin typeface="Cambria Math" panose="02040503050406030204" pitchFamily="18" charset="0"/>
                                <a:ea typeface="+mn-ea"/>
                                <a:cs typeface="+mn-cs"/>
                              </a:rPr>
                              <m:t>19</m:t>
                            </m:r>
                            <m:r>
                              <a:rPr lang="es-MX" sz="1100" b="0" i="1">
                                <a:solidFill>
                                  <a:schemeClr val="tx1"/>
                                </a:solidFill>
                                <a:effectLst/>
                                <a:latin typeface="+mn-lt"/>
                                <a:ea typeface="+mn-ea"/>
                                <a:cs typeface="+mn-cs"/>
                              </a:rPr>
                              <m:t>−</m:t>
                            </m:r>
                            <m:r>
                              <a:rPr lang="es-MX" sz="1100" b="0" i="1">
                                <a:solidFill>
                                  <a:schemeClr val="tx1"/>
                                </a:solidFill>
                                <a:effectLst/>
                                <a:latin typeface="+mn-lt"/>
                                <a:ea typeface="+mn-ea"/>
                                <a:cs typeface="+mn-cs"/>
                              </a:rPr>
                              <m:t>1</m:t>
                            </m:r>
                          </m:e>
                        </m:d>
                        <m:sSup>
                          <m:sSupPr>
                            <m:ctrlPr>
                              <a:rPr lang="es-MX" sz="1100" b="0" i="1">
                                <a:solidFill>
                                  <a:schemeClr val="tx1"/>
                                </a:solidFill>
                                <a:effectLst/>
                                <a:latin typeface="+mn-lt"/>
                                <a:ea typeface="+mn-ea"/>
                                <a:cs typeface="+mn-cs"/>
                              </a:rPr>
                            </m:ctrlPr>
                          </m:sSupPr>
                          <m:e>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21</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06</m:t>
                            </m:r>
                            <m:r>
                              <a:rPr lang="es-MX" sz="1100" b="0" i="1">
                                <a:solidFill>
                                  <a:schemeClr val="tx1"/>
                                </a:solidFill>
                                <a:effectLst/>
                                <a:latin typeface="Cambria Math" panose="02040503050406030204" pitchFamily="18" charset="0"/>
                                <a:ea typeface="+mn-ea"/>
                                <a:cs typeface="+mn-cs"/>
                              </a:rPr>
                              <m:t>)</m:t>
                            </m:r>
                          </m:e>
                          <m:sup>
                            <m:r>
                              <a:rPr lang="es-MX" sz="1100" b="0" i="1">
                                <a:solidFill>
                                  <a:schemeClr val="tx1"/>
                                </a:solidFill>
                                <a:effectLst/>
                                <a:latin typeface="+mn-lt"/>
                                <a:ea typeface="+mn-ea"/>
                                <a:cs typeface="+mn-cs"/>
                              </a:rPr>
                              <m:t>2</m:t>
                            </m:r>
                          </m:sup>
                        </m:sSup>
                        <m:r>
                          <a:rPr lang="es-MX" sz="1100" b="0" i="1">
                            <a:solidFill>
                              <a:schemeClr val="tx1"/>
                            </a:solidFill>
                            <a:effectLst/>
                            <a:latin typeface="+mn-lt"/>
                            <a:ea typeface="+mn-ea"/>
                            <a:cs typeface="+mn-cs"/>
                          </a:rPr>
                          <m:t>+</m:t>
                        </m:r>
                        <m:d>
                          <m:dPr>
                            <m:ctrlPr>
                              <a:rPr lang="es-MX" sz="1100" b="0" i="1">
                                <a:solidFill>
                                  <a:schemeClr val="tx1"/>
                                </a:solidFill>
                                <a:effectLst/>
                                <a:latin typeface="+mn-lt"/>
                                <a:ea typeface="+mn-ea"/>
                                <a:cs typeface="+mn-cs"/>
                              </a:rPr>
                            </m:ctrlPr>
                          </m:dPr>
                          <m:e>
                            <m:r>
                              <a:rPr lang="es-MX" sz="1100" b="0" i="1">
                                <a:solidFill>
                                  <a:schemeClr val="tx1"/>
                                </a:solidFill>
                                <a:effectLst/>
                                <a:latin typeface="Cambria Math" panose="02040503050406030204" pitchFamily="18" charset="0"/>
                                <a:ea typeface="+mn-ea"/>
                                <a:cs typeface="+mn-cs"/>
                              </a:rPr>
                              <m:t>10</m:t>
                            </m:r>
                            <m:r>
                              <a:rPr lang="es-MX" sz="1100" b="0" i="1">
                                <a:solidFill>
                                  <a:schemeClr val="tx1"/>
                                </a:solidFill>
                                <a:effectLst/>
                                <a:latin typeface="+mn-lt"/>
                                <a:ea typeface="+mn-ea"/>
                                <a:cs typeface="+mn-cs"/>
                              </a:rPr>
                              <m:t>−</m:t>
                            </m:r>
                            <m:r>
                              <a:rPr lang="es-MX" sz="1100" b="0" i="1">
                                <a:solidFill>
                                  <a:schemeClr val="tx1"/>
                                </a:solidFill>
                                <a:effectLst/>
                                <a:latin typeface="+mn-lt"/>
                                <a:ea typeface="+mn-ea"/>
                                <a:cs typeface="+mn-cs"/>
                              </a:rPr>
                              <m:t>1</m:t>
                            </m:r>
                          </m:e>
                        </m:d>
                        <m:sSup>
                          <m:sSupPr>
                            <m:ctrlPr>
                              <a:rPr lang="es-MX" sz="1100" b="0" i="1">
                                <a:solidFill>
                                  <a:schemeClr val="tx1"/>
                                </a:solidFill>
                                <a:effectLst/>
                                <a:latin typeface="+mn-lt"/>
                                <a:ea typeface="+mn-ea"/>
                                <a:cs typeface="+mn-cs"/>
                              </a:rPr>
                            </m:ctrlPr>
                          </m:sSupPr>
                          <m:e>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23</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64</m:t>
                            </m:r>
                            <m:r>
                              <a:rPr lang="es-MX" sz="1100" b="0" i="1">
                                <a:solidFill>
                                  <a:schemeClr val="tx1"/>
                                </a:solidFill>
                                <a:effectLst/>
                                <a:latin typeface="Cambria Math" panose="02040503050406030204" pitchFamily="18" charset="0"/>
                                <a:ea typeface="+mn-ea"/>
                                <a:cs typeface="+mn-cs"/>
                              </a:rPr>
                              <m:t>)</m:t>
                            </m:r>
                          </m:e>
                          <m:sup>
                            <m:r>
                              <a:rPr lang="es-MX" sz="1100" b="0" i="1">
                                <a:solidFill>
                                  <a:schemeClr val="tx1"/>
                                </a:solidFill>
                                <a:effectLst/>
                                <a:latin typeface="+mn-lt"/>
                                <a:ea typeface="+mn-ea"/>
                                <a:cs typeface="+mn-cs"/>
                              </a:rPr>
                              <m:t>2</m:t>
                            </m:r>
                          </m:sup>
                        </m:sSup>
                      </m:num>
                      <m:den>
                        <m:r>
                          <a:rPr lang="es-MX" sz="1100" b="0" i="1">
                            <a:solidFill>
                              <a:schemeClr val="tx1"/>
                            </a:solidFill>
                            <a:effectLst/>
                            <a:latin typeface="Cambria Math" panose="02040503050406030204" pitchFamily="18" charset="0"/>
                            <a:ea typeface="+mn-ea"/>
                            <a:cs typeface="+mn-cs"/>
                          </a:rPr>
                          <m:t>10</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19</m:t>
                        </m:r>
                        <m:r>
                          <a:rPr lang="es-MX" sz="1100" b="0" i="1">
                            <a:solidFill>
                              <a:schemeClr val="tx1"/>
                            </a:solidFill>
                            <a:effectLst/>
                            <a:latin typeface="+mn-lt"/>
                            <a:ea typeface="+mn-ea"/>
                            <a:cs typeface="+mn-cs"/>
                          </a:rPr>
                          <m:t>−</m:t>
                        </m:r>
                        <m:r>
                          <a:rPr lang="es-MX" sz="1100" b="0" i="1">
                            <a:solidFill>
                              <a:schemeClr val="tx1"/>
                            </a:solidFill>
                            <a:effectLst/>
                            <a:latin typeface="+mn-lt"/>
                            <a:ea typeface="+mn-ea"/>
                            <a:cs typeface="+mn-cs"/>
                          </a:rPr>
                          <m:t>2</m:t>
                        </m:r>
                      </m:den>
                    </m:f>
                    <m:r>
                      <a:rPr lang="es-MX" sz="1100" b="0" i="1">
                        <a:solidFill>
                          <a:schemeClr val="tx1"/>
                        </a:solidFill>
                        <a:effectLst/>
                        <a:latin typeface="Cambria Math" panose="02040503050406030204" pitchFamily="18" charset="0"/>
                        <a:ea typeface="+mn-ea"/>
                        <a:cs typeface="+mn-cs"/>
                      </a:rPr>
                      <m:t>=</m:t>
                    </m:r>
                  </m:oMath>
                </m:oMathPara>
              </a14:m>
              <a:endParaRPr lang="es-EC" sz="1100"/>
            </a:p>
          </xdr:txBody>
        </xdr:sp>
      </mc:Choice>
      <mc:Fallback>
        <xdr:sp macro="" textlink="">
          <xdr:nvSpPr>
            <xdr:cNvPr id="21" name="CuadroTexto 20">
              <a:extLst>
                <a:ext uri="{FF2B5EF4-FFF2-40B4-BE49-F238E27FC236}">
                  <a16:creationId xmlns:a16="http://schemas.microsoft.com/office/drawing/2014/main" id="{FD509F8D-72AB-4078-916C-18FB7C15FD73}"/>
                </a:ext>
              </a:extLst>
            </xdr:cNvPr>
            <xdr:cNvSpPr txBox="1"/>
          </xdr:nvSpPr>
          <xdr:spPr>
            <a:xfrm>
              <a:off x="13405556" y="7732889"/>
              <a:ext cx="2363339" cy="34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C" sz="1100" i="0">
                  <a:solidFill>
                    <a:schemeClr val="tx1"/>
                  </a:solidFill>
                  <a:effectLst/>
                  <a:latin typeface="+mn-lt"/>
                  <a:ea typeface="+mn-ea"/>
                  <a:cs typeface="+mn-cs"/>
                </a:rPr>
                <a:t>(</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19</a:t>
              </a:r>
              <a:r>
                <a:rPr lang="es-MX" sz="1100" b="0" i="0">
                  <a:solidFill>
                    <a:schemeClr val="tx1"/>
                  </a:solidFill>
                  <a:effectLst/>
                  <a:latin typeface="+mn-lt"/>
                  <a:ea typeface="+mn-ea"/>
                  <a:cs typeface="+mn-cs"/>
                </a:rPr>
                <a:t>−1) 〖</a:t>
              </a:r>
              <a:r>
                <a:rPr lang="es-MX" sz="1100" b="0" i="0">
                  <a:solidFill>
                    <a:schemeClr val="tx1"/>
                  </a:solidFill>
                  <a:effectLst/>
                  <a:latin typeface="Cambria Math" panose="02040503050406030204" pitchFamily="18" charset="0"/>
                  <a:ea typeface="+mn-ea"/>
                  <a:cs typeface="+mn-cs"/>
                </a:rPr>
                <a:t>(21,06)</a:t>
              </a:r>
              <a:r>
                <a:rPr lang="es-MX" sz="1100" b="0" i="0">
                  <a:solidFill>
                    <a:schemeClr val="tx1"/>
                  </a:solidFill>
                  <a:effectLst/>
                  <a:latin typeface="+mn-lt"/>
                  <a:ea typeface="+mn-ea"/>
                  <a:cs typeface="+mn-cs"/>
                </a:rPr>
                <a:t>〗^2+(</a:t>
              </a:r>
              <a:r>
                <a:rPr lang="es-MX" sz="1100" b="0" i="0">
                  <a:solidFill>
                    <a:schemeClr val="tx1"/>
                  </a:solidFill>
                  <a:effectLst/>
                  <a:latin typeface="Cambria Math" panose="02040503050406030204" pitchFamily="18" charset="0"/>
                  <a:ea typeface="+mn-ea"/>
                  <a:cs typeface="+mn-cs"/>
                </a:rPr>
                <a:t>10</a:t>
              </a:r>
              <a:r>
                <a:rPr lang="es-MX" sz="1100" b="0" i="0">
                  <a:solidFill>
                    <a:schemeClr val="tx1"/>
                  </a:solidFill>
                  <a:effectLst/>
                  <a:latin typeface="+mn-lt"/>
                  <a:ea typeface="+mn-ea"/>
                  <a:cs typeface="+mn-cs"/>
                </a:rPr>
                <a:t>−1) 〖</a:t>
              </a:r>
              <a:r>
                <a:rPr lang="es-MX" sz="1100" b="0" i="0">
                  <a:solidFill>
                    <a:schemeClr val="tx1"/>
                  </a:solidFill>
                  <a:effectLst/>
                  <a:latin typeface="Cambria Math" panose="02040503050406030204" pitchFamily="18" charset="0"/>
                  <a:ea typeface="+mn-ea"/>
                  <a:cs typeface="+mn-cs"/>
                </a:rPr>
                <a:t>(23,64)</a:t>
              </a:r>
              <a:r>
                <a:rPr lang="es-MX" sz="1100" b="0" i="0">
                  <a:solidFill>
                    <a:schemeClr val="tx1"/>
                  </a:solidFill>
                  <a:effectLst/>
                  <a:latin typeface="+mn-lt"/>
                  <a:ea typeface="+mn-ea"/>
                  <a:cs typeface="+mn-cs"/>
                </a:rPr>
                <a:t>〗^2</a:t>
              </a:r>
              <a:r>
                <a:rPr lang="es-EC"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10+19</a:t>
              </a:r>
              <a:r>
                <a:rPr lang="es-MX" sz="1100" b="0" i="0">
                  <a:solidFill>
                    <a:schemeClr val="tx1"/>
                  </a:solidFill>
                  <a:effectLst/>
                  <a:latin typeface="+mn-lt"/>
                  <a:ea typeface="+mn-ea"/>
                  <a:cs typeface="+mn-cs"/>
                </a:rPr>
                <a:t>−2</a:t>
              </a:r>
              <a:r>
                <a:rPr lang="es-EC"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a:t>
              </a:r>
              <a:endParaRPr lang="es-EC" sz="1100"/>
            </a:p>
          </xdr:txBody>
        </xdr:sp>
      </mc:Fallback>
    </mc:AlternateContent>
    <xdr:clientData/>
  </xdr:oneCellAnchor>
  <xdr:oneCellAnchor>
    <xdr:from>
      <xdr:col>14</xdr:col>
      <xdr:colOff>178741</xdr:colOff>
      <xdr:row>41</xdr:row>
      <xdr:rowOff>112889</xdr:rowOff>
    </xdr:from>
    <xdr:ext cx="1821275" cy="619080"/>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id="{A4AC600D-92AC-4684-99C5-7FD7A428C4AE}"/>
                </a:ext>
              </a:extLst>
            </xdr:cNvPr>
            <xdr:cNvSpPr txBox="1"/>
          </xdr:nvSpPr>
          <xdr:spPr>
            <a:xfrm>
              <a:off x="11241852" y="8316148"/>
              <a:ext cx="1821275" cy="61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800" b="0" i="1">
                      <a:latin typeface="Cambria Math" panose="02040503050406030204" pitchFamily="18" charset="0"/>
                    </a:rPr>
                    <m:t>𝑡</m:t>
                  </m:r>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𝑋</m:t>
                      </m:r>
                      <m:r>
                        <a:rPr lang="es-MX" sz="1800" b="0" i="1">
                          <a:latin typeface="Cambria Math" panose="02040503050406030204" pitchFamily="18" charset="0"/>
                        </a:rPr>
                        <m:t>1</m:t>
                      </m:r>
                      <m:r>
                        <a:rPr lang="es-MX" sz="1800" b="0" i="1">
                          <a:latin typeface="Cambria Math" panose="02040503050406030204" pitchFamily="18" charset="0"/>
                        </a:rPr>
                        <m:t>−</m:t>
                      </m:r>
                      <m:r>
                        <a:rPr lang="es-MX" sz="1800" b="0" i="1">
                          <a:latin typeface="Cambria Math" panose="02040503050406030204" pitchFamily="18" charset="0"/>
                        </a:rPr>
                        <m:t>𝑋</m:t>
                      </m:r>
                      <m:r>
                        <a:rPr lang="es-MX" sz="1800" b="0" i="1">
                          <a:latin typeface="Cambria Math" panose="02040503050406030204" pitchFamily="18" charset="0"/>
                        </a:rPr>
                        <m:t>2</m:t>
                      </m:r>
                    </m:num>
                    <m:den>
                      <m:rad>
                        <m:radPr>
                          <m:degHide m:val="on"/>
                          <m:ctrlPr>
                            <a:rPr lang="es-MX" sz="1800" b="0" i="1">
                              <a:latin typeface="Cambria Math" panose="02040503050406030204" pitchFamily="18" charset="0"/>
                            </a:rPr>
                          </m:ctrlPr>
                        </m:radPr>
                        <m:deg/>
                        <m:e>
                          <m:sSup>
                            <m:sSupPr>
                              <m:ctrlPr>
                                <a:rPr lang="es-MX" sz="1800" b="0" i="1">
                                  <a:latin typeface="Cambria Math" panose="02040503050406030204" pitchFamily="18" charset="0"/>
                                </a:rPr>
                              </m:ctrlPr>
                            </m:sSupPr>
                            <m:e>
                              <m:r>
                                <a:rPr lang="es-MX" sz="1800" b="0" i="1">
                                  <a:latin typeface="Cambria Math" panose="02040503050406030204" pitchFamily="18" charset="0"/>
                                </a:rPr>
                                <m:t>𝑆𝑝</m:t>
                              </m:r>
                            </m:e>
                            <m:sup>
                              <m:r>
                                <a:rPr lang="es-MX" sz="1800" b="0" i="1">
                                  <a:latin typeface="Cambria Math" panose="02040503050406030204" pitchFamily="18" charset="0"/>
                                </a:rPr>
                                <m:t>2</m:t>
                              </m:r>
                            </m:sup>
                          </m:sSup>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1</m:t>
                              </m:r>
                            </m:num>
                            <m:den>
                              <m:r>
                                <a:rPr lang="es-MX" sz="1800" b="0" i="1">
                                  <a:latin typeface="Cambria Math" panose="02040503050406030204" pitchFamily="18" charset="0"/>
                                </a:rPr>
                                <m:t>𝑛</m:t>
                              </m:r>
                              <m:r>
                                <a:rPr lang="es-MX" sz="1800" b="0" i="1">
                                  <a:latin typeface="Cambria Math" panose="02040503050406030204" pitchFamily="18" charset="0"/>
                                </a:rPr>
                                <m:t>1</m:t>
                              </m:r>
                            </m:den>
                          </m:f>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1</m:t>
                              </m:r>
                            </m:num>
                            <m:den>
                              <m:r>
                                <a:rPr lang="es-MX" sz="1800" b="0" i="1">
                                  <a:latin typeface="Cambria Math" panose="02040503050406030204" pitchFamily="18" charset="0"/>
                                </a:rPr>
                                <m:t>𝑛</m:t>
                              </m:r>
                              <m:r>
                                <a:rPr lang="es-MX" sz="1800" b="0" i="1">
                                  <a:latin typeface="Cambria Math" panose="02040503050406030204" pitchFamily="18" charset="0"/>
                                </a:rPr>
                                <m:t>2</m:t>
                              </m:r>
                            </m:den>
                          </m:f>
                          <m:r>
                            <a:rPr lang="es-MX" sz="1800" b="0" i="1">
                              <a:latin typeface="Cambria Math" panose="02040503050406030204" pitchFamily="18" charset="0"/>
                            </a:rPr>
                            <m:t>)</m:t>
                          </m:r>
                        </m:e>
                      </m:rad>
                    </m:den>
                  </m:f>
                </m:oMath>
              </a14:m>
              <a:r>
                <a:rPr lang="es-EC" sz="1800"/>
                <a:t> =</a:t>
              </a:r>
              <a:endParaRPr lang="es-EC" sz="1600"/>
            </a:p>
          </xdr:txBody>
        </xdr:sp>
      </mc:Choice>
      <mc:Fallback>
        <xdr:sp macro="" textlink="">
          <xdr:nvSpPr>
            <xdr:cNvPr id="22" name="CuadroTexto 21">
              <a:extLst>
                <a:ext uri="{FF2B5EF4-FFF2-40B4-BE49-F238E27FC236}">
                  <a16:creationId xmlns:a16="http://schemas.microsoft.com/office/drawing/2014/main" id="{A4AC600D-92AC-4684-99C5-7FD7A428C4AE}"/>
                </a:ext>
              </a:extLst>
            </xdr:cNvPr>
            <xdr:cNvSpPr txBox="1"/>
          </xdr:nvSpPr>
          <xdr:spPr>
            <a:xfrm>
              <a:off x="11241852" y="8316148"/>
              <a:ext cx="1821275" cy="61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800" b="0" i="0">
                  <a:latin typeface="Cambria Math" panose="02040503050406030204" pitchFamily="18" charset="0"/>
                </a:rPr>
                <a:t>𝑡=(𝑋1−𝑋2)/√(〖𝑆𝑝〗^2 (1/𝑛1+1/𝑛2))</a:t>
              </a:r>
              <a:r>
                <a:rPr lang="es-EC" sz="1800"/>
                <a:t> =</a:t>
              </a:r>
              <a:endParaRPr lang="es-EC" sz="1600"/>
            </a:p>
          </xdr:txBody>
        </xdr:sp>
      </mc:Fallback>
    </mc:AlternateContent>
    <xdr:clientData/>
  </xdr:oneCellAnchor>
  <xdr:oneCellAnchor>
    <xdr:from>
      <xdr:col>16</xdr:col>
      <xdr:colOff>254000</xdr:colOff>
      <xdr:row>41</xdr:row>
      <xdr:rowOff>94075</xdr:rowOff>
    </xdr:from>
    <xdr:ext cx="1653530" cy="672620"/>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8CDD674A-5175-47F7-9D33-AB2DEB10E4D9}"/>
                </a:ext>
              </a:extLst>
            </xdr:cNvPr>
            <xdr:cNvSpPr txBox="1"/>
          </xdr:nvSpPr>
          <xdr:spPr>
            <a:xfrm>
              <a:off x="12897556" y="8297334"/>
              <a:ext cx="1653530" cy="672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MX" sz="1400" b="0" i="1">
                            <a:solidFill>
                              <a:schemeClr val="tx1"/>
                            </a:solidFill>
                            <a:effectLst/>
                            <a:latin typeface="+mn-lt"/>
                            <a:ea typeface="+mn-ea"/>
                            <a:cs typeface="+mn-cs"/>
                          </a:rPr>
                        </m:ctrlPr>
                      </m:fPr>
                      <m:num>
                        <m:r>
                          <a:rPr lang="es-MX" sz="1400" b="0" i="1">
                            <a:solidFill>
                              <a:schemeClr val="tx1"/>
                            </a:solidFill>
                            <a:effectLst/>
                            <a:latin typeface="Cambria Math" panose="02040503050406030204" pitchFamily="18" charset="0"/>
                            <a:ea typeface="+mn-ea"/>
                            <a:cs typeface="+mn-cs"/>
                          </a:rPr>
                          <m:t>67</m:t>
                        </m:r>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60</m:t>
                        </m:r>
                      </m:num>
                      <m:den>
                        <m:rad>
                          <m:radPr>
                            <m:degHide m:val="on"/>
                            <m:ctrlPr>
                              <a:rPr lang="es-MX" sz="1400" b="0" i="1">
                                <a:solidFill>
                                  <a:schemeClr val="tx1"/>
                                </a:solidFill>
                                <a:effectLst/>
                                <a:latin typeface="+mn-lt"/>
                                <a:ea typeface="+mn-ea"/>
                                <a:cs typeface="+mn-cs"/>
                              </a:rPr>
                            </m:ctrlPr>
                          </m:radPr>
                          <m:deg/>
                          <m:e>
                            <m:r>
                              <a:rPr lang="es-MX" sz="1400" b="0" i="1">
                                <a:solidFill>
                                  <a:schemeClr val="tx1"/>
                                </a:solidFill>
                                <a:effectLst/>
                                <a:latin typeface="Cambria Math" panose="02040503050406030204" pitchFamily="18" charset="0"/>
                                <a:ea typeface="+mn-ea"/>
                                <a:cs typeface="+mn-cs"/>
                              </a:rPr>
                              <m:t>481</m:t>
                            </m:r>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97</m:t>
                            </m:r>
                            <m:r>
                              <a:rPr lang="es-MX" sz="1400" b="0" i="1">
                                <a:solidFill>
                                  <a:schemeClr val="tx1"/>
                                </a:solidFill>
                                <a:effectLst/>
                                <a:latin typeface="+mn-lt"/>
                                <a:ea typeface="+mn-ea"/>
                                <a:cs typeface="+mn-cs"/>
                              </a:rPr>
                              <m:t>(</m:t>
                            </m:r>
                            <m:f>
                              <m:fPr>
                                <m:ctrlPr>
                                  <a:rPr lang="es-MX" sz="1400" b="0" i="1">
                                    <a:solidFill>
                                      <a:schemeClr val="tx1"/>
                                    </a:solidFill>
                                    <a:effectLst/>
                                    <a:latin typeface="+mn-lt"/>
                                    <a:ea typeface="+mn-ea"/>
                                    <a:cs typeface="+mn-cs"/>
                                  </a:rPr>
                                </m:ctrlPr>
                              </m:fPr>
                              <m:num>
                                <m:r>
                                  <a:rPr lang="es-MX" sz="1400" b="0" i="1">
                                    <a:solidFill>
                                      <a:schemeClr val="tx1"/>
                                    </a:solidFill>
                                    <a:effectLst/>
                                    <a:latin typeface="+mn-lt"/>
                                    <a:ea typeface="+mn-ea"/>
                                    <a:cs typeface="+mn-cs"/>
                                  </a:rPr>
                                  <m:t>1</m:t>
                                </m:r>
                              </m:num>
                              <m:den>
                                <m:r>
                                  <a:rPr lang="es-MX" sz="1400" b="0" i="1">
                                    <a:solidFill>
                                      <a:schemeClr val="tx1"/>
                                    </a:solidFill>
                                    <a:effectLst/>
                                    <a:latin typeface="Cambria Math" panose="02040503050406030204" pitchFamily="18" charset="0"/>
                                    <a:ea typeface="+mn-ea"/>
                                    <a:cs typeface="+mn-cs"/>
                                  </a:rPr>
                                  <m:t>19</m:t>
                                </m:r>
                              </m:den>
                            </m:f>
                            <m:r>
                              <a:rPr lang="es-MX" sz="1400" b="0" i="1">
                                <a:solidFill>
                                  <a:schemeClr val="tx1"/>
                                </a:solidFill>
                                <a:effectLst/>
                                <a:latin typeface="+mn-lt"/>
                                <a:ea typeface="+mn-ea"/>
                                <a:cs typeface="+mn-cs"/>
                              </a:rPr>
                              <m:t>+</m:t>
                            </m:r>
                            <m:f>
                              <m:fPr>
                                <m:ctrlPr>
                                  <a:rPr lang="es-MX" sz="1400" b="0" i="1">
                                    <a:solidFill>
                                      <a:schemeClr val="tx1"/>
                                    </a:solidFill>
                                    <a:effectLst/>
                                    <a:latin typeface="+mn-lt"/>
                                    <a:ea typeface="+mn-ea"/>
                                    <a:cs typeface="+mn-cs"/>
                                  </a:rPr>
                                </m:ctrlPr>
                              </m:fPr>
                              <m:num>
                                <m:r>
                                  <a:rPr lang="es-MX" sz="1400" b="0" i="1">
                                    <a:solidFill>
                                      <a:schemeClr val="tx1"/>
                                    </a:solidFill>
                                    <a:effectLst/>
                                    <a:latin typeface="+mn-lt"/>
                                    <a:ea typeface="+mn-ea"/>
                                    <a:cs typeface="+mn-cs"/>
                                  </a:rPr>
                                  <m:t>1</m:t>
                                </m:r>
                              </m:num>
                              <m:den>
                                <m:r>
                                  <a:rPr lang="es-MX" sz="1400" b="0" i="1">
                                    <a:solidFill>
                                      <a:schemeClr val="tx1"/>
                                    </a:solidFill>
                                    <a:effectLst/>
                                    <a:latin typeface="Cambria Math" panose="02040503050406030204" pitchFamily="18" charset="0"/>
                                    <a:ea typeface="+mn-ea"/>
                                    <a:cs typeface="+mn-cs"/>
                                  </a:rPr>
                                  <m:t>10</m:t>
                                </m:r>
                              </m:den>
                            </m:f>
                            <m:r>
                              <a:rPr lang="es-MX" sz="1400" b="0" i="1">
                                <a:solidFill>
                                  <a:schemeClr val="tx1"/>
                                </a:solidFill>
                                <a:effectLst/>
                                <a:latin typeface="+mn-lt"/>
                                <a:ea typeface="+mn-ea"/>
                                <a:cs typeface="+mn-cs"/>
                              </a:rPr>
                              <m:t>)</m:t>
                            </m:r>
                          </m:e>
                        </m:rad>
                      </m:den>
                    </m:f>
                    <m:r>
                      <a:rPr lang="es-MX" sz="1400" b="0" i="1">
                        <a:solidFill>
                          <a:schemeClr val="tx1"/>
                        </a:solidFill>
                        <a:effectLst/>
                        <a:latin typeface="Cambria Math" panose="02040503050406030204" pitchFamily="18" charset="0"/>
                        <a:ea typeface="+mn-ea"/>
                        <a:cs typeface="+mn-cs"/>
                      </a:rPr>
                      <m:t>=</m:t>
                    </m:r>
                  </m:oMath>
                </m:oMathPara>
              </a14:m>
              <a:endParaRPr lang="es-EC" sz="1100"/>
            </a:p>
          </xdr:txBody>
        </xdr:sp>
      </mc:Choice>
      <mc:Fallback>
        <xdr:sp macro="" textlink="">
          <xdr:nvSpPr>
            <xdr:cNvPr id="23" name="CuadroTexto 22">
              <a:extLst>
                <a:ext uri="{FF2B5EF4-FFF2-40B4-BE49-F238E27FC236}">
                  <a16:creationId xmlns:a16="http://schemas.microsoft.com/office/drawing/2014/main" id="{8CDD674A-5175-47F7-9D33-AB2DEB10E4D9}"/>
                </a:ext>
              </a:extLst>
            </xdr:cNvPr>
            <xdr:cNvSpPr txBox="1"/>
          </xdr:nvSpPr>
          <xdr:spPr>
            <a:xfrm>
              <a:off x="12897556" y="8297334"/>
              <a:ext cx="1653530" cy="672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67−60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481,97</a:t>
              </a:r>
              <a:r>
                <a:rPr lang="es-MX" sz="1400" b="0" i="0">
                  <a:solidFill>
                    <a:schemeClr val="tx1"/>
                  </a:solidFill>
                  <a:effectLst/>
                  <a:latin typeface="+mn-lt"/>
                  <a:ea typeface="+mn-ea"/>
                  <a:cs typeface="+mn-cs"/>
                </a:rPr>
                <a:t>(1/</a:t>
              </a:r>
              <a:r>
                <a:rPr lang="es-MX" sz="1400" b="0" i="0">
                  <a:solidFill>
                    <a:schemeClr val="tx1"/>
                  </a:solidFill>
                  <a:effectLst/>
                  <a:latin typeface="Cambria Math" panose="02040503050406030204" pitchFamily="18" charset="0"/>
                  <a:ea typeface="+mn-ea"/>
                  <a:cs typeface="+mn-cs"/>
                </a:rPr>
                <a:t>19</a:t>
              </a:r>
              <a:r>
                <a:rPr lang="es-MX" sz="1400" b="0" i="0">
                  <a:solidFill>
                    <a:schemeClr val="tx1"/>
                  </a:solidFill>
                  <a:effectLst/>
                  <a:latin typeface="+mn-lt"/>
                  <a:ea typeface="+mn-ea"/>
                  <a:cs typeface="+mn-cs"/>
                </a:rPr>
                <a:t>+1/</a:t>
              </a:r>
              <a:r>
                <a:rPr lang="es-MX" sz="1400" b="0" i="0">
                  <a:solidFill>
                    <a:schemeClr val="tx1"/>
                  </a:solidFill>
                  <a:effectLst/>
                  <a:latin typeface="Cambria Math" panose="02040503050406030204" pitchFamily="18" charset="0"/>
                  <a:ea typeface="+mn-ea"/>
                  <a:cs typeface="+mn-cs"/>
                </a:rPr>
                <a:t>10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a:t>
              </a:r>
              <a:endParaRPr lang="es-EC" sz="1100"/>
            </a:p>
          </xdr:txBody>
        </xdr:sp>
      </mc:Fallback>
    </mc:AlternateContent>
    <xdr:clientData/>
  </xdr:oneCellAnchor>
  <xdr:oneCellAnchor>
    <xdr:from>
      <xdr:col>14</xdr:col>
      <xdr:colOff>197556</xdr:colOff>
      <xdr:row>56</xdr:row>
      <xdr:rowOff>112889</xdr:rowOff>
    </xdr:from>
    <xdr:ext cx="2319867" cy="476017"/>
    <mc:AlternateContent xmlns:mc="http://schemas.openxmlformats.org/markup-compatibility/2006">
      <mc:Choice xmlns:a14="http://schemas.microsoft.com/office/drawing/2010/main" Requires="a14">
        <xdr:sp macro="" textlink="">
          <xdr:nvSpPr>
            <xdr:cNvPr id="24" name="CuadroTexto 23">
              <a:extLst>
                <a:ext uri="{FF2B5EF4-FFF2-40B4-BE49-F238E27FC236}">
                  <a16:creationId xmlns:a16="http://schemas.microsoft.com/office/drawing/2014/main" id="{671B9631-A12F-4D1B-9700-4E431C094A38}"/>
                </a:ext>
              </a:extLst>
            </xdr:cNvPr>
            <xdr:cNvSpPr txBox="1"/>
          </xdr:nvSpPr>
          <xdr:spPr>
            <a:xfrm>
              <a:off x="11260667" y="11514667"/>
              <a:ext cx="2319867" cy="4760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p>
                    <m:sSupPr>
                      <m:ctrlPr>
                        <a:rPr lang="es-EC" sz="1600" i="1">
                          <a:latin typeface="Cambria Math" panose="02040503050406030204" pitchFamily="18" charset="0"/>
                        </a:rPr>
                      </m:ctrlPr>
                    </m:sSupPr>
                    <m:e>
                      <m:r>
                        <a:rPr lang="es-MX" sz="1600" b="0" i="1">
                          <a:latin typeface="Cambria Math" panose="02040503050406030204" pitchFamily="18" charset="0"/>
                        </a:rPr>
                        <m:t>𝑆𝑝</m:t>
                      </m:r>
                    </m:e>
                    <m:sup>
                      <m:r>
                        <a:rPr lang="es-MX" sz="1600" b="0" i="1">
                          <a:latin typeface="Cambria Math" panose="02040503050406030204" pitchFamily="18" charset="0"/>
                        </a:rPr>
                        <m:t>2</m:t>
                      </m:r>
                    </m:sup>
                  </m:sSup>
                  <m:r>
                    <a:rPr lang="es-MX" sz="1600" b="0" i="1">
                      <a:latin typeface="Cambria Math" panose="02040503050406030204" pitchFamily="18" charset="0"/>
                    </a:rPr>
                    <m:t>=</m:t>
                  </m:r>
                  <m:f>
                    <m:fPr>
                      <m:ctrlPr>
                        <a:rPr lang="es-EC" sz="1600" i="1">
                          <a:latin typeface="Cambria Math" panose="02040503050406030204" pitchFamily="18" charset="0"/>
                        </a:rPr>
                      </m:ctrlPr>
                    </m:fPr>
                    <m:num>
                      <m:d>
                        <m:dPr>
                          <m:ctrlPr>
                            <a:rPr lang="es-MX" sz="1600" b="0" i="1">
                              <a:latin typeface="Cambria Math" panose="02040503050406030204" pitchFamily="18" charset="0"/>
                            </a:rPr>
                          </m:ctrlPr>
                        </m:dPr>
                        <m:e>
                          <m:r>
                            <a:rPr lang="es-MX" sz="1600" b="0" i="1">
                              <a:latin typeface="Cambria Math" panose="02040503050406030204" pitchFamily="18" charset="0"/>
                            </a:rPr>
                            <m:t>𝑛</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1</m:t>
                          </m:r>
                        </m:e>
                      </m:d>
                      <m:sSup>
                        <m:sSupPr>
                          <m:ctrlPr>
                            <a:rPr lang="es-MX" sz="1600" b="0" i="1">
                              <a:latin typeface="Cambria Math" panose="02040503050406030204" pitchFamily="18" charset="0"/>
                            </a:rPr>
                          </m:ctrlPr>
                        </m:sSupPr>
                        <m:e>
                          <m:r>
                            <a:rPr lang="es-MX" sz="1600" b="0" i="1">
                              <a:latin typeface="Cambria Math" panose="02040503050406030204" pitchFamily="18" charset="0"/>
                            </a:rPr>
                            <m:t>𝑆</m:t>
                          </m:r>
                          <m:r>
                            <a:rPr lang="es-MX" sz="1600" b="0" i="1">
                              <a:latin typeface="Cambria Math" panose="02040503050406030204" pitchFamily="18" charset="0"/>
                            </a:rPr>
                            <m:t>1</m:t>
                          </m:r>
                        </m:e>
                        <m:sup>
                          <m:r>
                            <a:rPr lang="es-MX" sz="1600" b="0" i="1">
                              <a:latin typeface="Cambria Math" panose="02040503050406030204" pitchFamily="18" charset="0"/>
                            </a:rPr>
                            <m:t>2</m:t>
                          </m:r>
                        </m:sup>
                      </m:sSup>
                      <m:r>
                        <a:rPr lang="es-MX" sz="1600" b="0" i="1">
                          <a:latin typeface="Cambria Math" panose="02040503050406030204" pitchFamily="18" charset="0"/>
                        </a:rPr>
                        <m:t>+</m:t>
                      </m:r>
                      <m:d>
                        <m:dPr>
                          <m:ctrlPr>
                            <a:rPr lang="es-MX" sz="1600" b="0" i="1">
                              <a:solidFill>
                                <a:schemeClr val="tx1"/>
                              </a:solidFill>
                              <a:effectLst/>
                              <a:latin typeface="+mn-lt"/>
                              <a:ea typeface="+mn-ea"/>
                              <a:cs typeface="+mn-cs"/>
                            </a:rPr>
                          </m:ctrlPr>
                        </m:dPr>
                        <m:e>
                          <m:r>
                            <a:rPr lang="es-MX" sz="1600" b="0" i="1">
                              <a:solidFill>
                                <a:schemeClr val="tx1"/>
                              </a:solidFill>
                              <a:effectLst/>
                              <a:latin typeface="+mn-lt"/>
                              <a:ea typeface="+mn-ea"/>
                              <a:cs typeface="+mn-cs"/>
                            </a:rPr>
                            <m:t>𝑛</m:t>
                          </m:r>
                          <m:r>
                            <a:rPr lang="es-MX" sz="1600" b="0" i="1">
                              <a:solidFill>
                                <a:schemeClr val="tx1"/>
                              </a:solidFill>
                              <a:effectLst/>
                              <a:latin typeface="Cambria Math" panose="02040503050406030204" pitchFamily="18" charset="0"/>
                              <a:ea typeface="+mn-ea"/>
                              <a:cs typeface="+mn-cs"/>
                            </a:rPr>
                            <m:t>2</m:t>
                          </m:r>
                          <m:r>
                            <a:rPr lang="es-MX" sz="1600" b="0" i="1">
                              <a:solidFill>
                                <a:schemeClr val="tx1"/>
                              </a:solidFill>
                              <a:effectLst/>
                              <a:latin typeface="+mn-lt"/>
                              <a:ea typeface="+mn-ea"/>
                              <a:cs typeface="+mn-cs"/>
                            </a:rPr>
                            <m:t>−</m:t>
                          </m:r>
                          <m:r>
                            <a:rPr lang="es-MX" sz="1600" b="0" i="1">
                              <a:solidFill>
                                <a:schemeClr val="tx1"/>
                              </a:solidFill>
                              <a:effectLst/>
                              <a:latin typeface="+mn-lt"/>
                              <a:ea typeface="+mn-ea"/>
                              <a:cs typeface="+mn-cs"/>
                            </a:rPr>
                            <m:t>1</m:t>
                          </m:r>
                        </m:e>
                      </m:d>
                      <m:sSup>
                        <m:sSupPr>
                          <m:ctrlPr>
                            <a:rPr lang="es-MX" sz="1600" b="0" i="1">
                              <a:solidFill>
                                <a:schemeClr val="tx1"/>
                              </a:solidFill>
                              <a:effectLst/>
                              <a:latin typeface="+mn-lt"/>
                              <a:ea typeface="+mn-ea"/>
                              <a:cs typeface="+mn-cs"/>
                            </a:rPr>
                          </m:ctrlPr>
                        </m:sSupPr>
                        <m:e>
                          <m:r>
                            <a:rPr lang="es-MX" sz="1600" b="0" i="1">
                              <a:solidFill>
                                <a:schemeClr val="tx1"/>
                              </a:solidFill>
                              <a:effectLst/>
                              <a:latin typeface="+mn-lt"/>
                              <a:ea typeface="+mn-ea"/>
                              <a:cs typeface="+mn-cs"/>
                            </a:rPr>
                            <m:t>𝑆</m:t>
                          </m:r>
                          <m:r>
                            <a:rPr lang="es-MX" sz="1600" b="0" i="1">
                              <a:solidFill>
                                <a:schemeClr val="tx1"/>
                              </a:solidFill>
                              <a:effectLst/>
                              <a:latin typeface="Cambria Math" panose="02040503050406030204" pitchFamily="18" charset="0"/>
                              <a:ea typeface="+mn-ea"/>
                              <a:cs typeface="+mn-cs"/>
                            </a:rPr>
                            <m:t>2</m:t>
                          </m:r>
                        </m:e>
                        <m:sup>
                          <m:r>
                            <a:rPr lang="es-MX" sz="1600" b="0" i="1">
                              <a:solidFill>
                                <a:schemeClr val="tx1"/>
                              </a:solidFill>
                              <a:effectLst/>
                              <a:latin typeface="+mn-lt"/>
                              <a:ea typeface="+mn-ea"/>
                              <a:cs typeface="+mn-cs"/>
                            </a:rPr>
                            <m:t>2</m:t>
                          </m:r>
                        </m:sup>
                      </m:sSup>
                    </m:num>
                    <m:den>
                      <m:r>
                        <a:rPr lang="es-MX" sz="1600" b="0" i="1">
                          <a:latin typeface="Cambria Math" panose="02040503050406030204" pitchFamily="18" charset="0"/>
                        </a:rPr>
                        <m:t>𝑛</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𝑛</m:t>
                      </m:r>
                      <m:r>
                        <a:rPr lang="es-MX" sz="1600" b="0" i="1">
                          <a:latin typeface="Cambria Math" panose="02040503050406030204" pitchFamily="18" charset="0"/>
                        </a:rPr>
                        <m:t>2</m:t>
                      </m:r>
                      <m:r>
                        <a:rPr lang="es-MX" sz="1600" b="0" i="1">
                          <a:latin typeface="Cambria Math" panose="02040503050406030204" pitchFamily="18" charset="0"/>
                        </a:rPr>
                        <m:t>−</m:t>
                      </m:r>
                      <m:r>
                        <a:rPr lang="es-MX" sz="1600" b="0" i="1">
                          <a:latin typeface="Cambria Math" panose="02040503050406030204" pitchFamily="18" charset="0"/>
                        </a:rPr>
                        <m:t>2</m:t>
                      </m:r>
                    </m:den>
                  </m:f>
                </m:oMath>
              </a14:m>
              <a:r>
                <a:rPr lang="es-EC" sz="1600"/>
                <a:t>=</a:t>
              </a:r>
              <a:endParaRPr lang="es-EC" sz="1100"/>
            </a:p>
          </xdr:txBody>
        </xdr:sp>
      </mc:Choice>
      <mc:Fallback>
        <xdr:sp macro="" textlink="">
          <xdr:nvSpPr>
            <xdr:cNvPr id="24" name="CuadroTexto 23">
              <a:extLst>
                <a:ext uri="{FF2B5EF4-FFF2-40B4-BE49-F238E27FC236}">
                  <a16:creationId xmlns:a16="http://schemas.microsoft.com/office/drawing/2014/main" id="{671B9631-A12F-4D1B-9700-4E431C094A38}"/>
                </a:ext>
              </a:extLst>
            </xdr:cNvPr>
            <xdr:cNvSpPr txBox="1"/>
          </xdr:nvSpPr>
          <xdr:spPr>
            <a:xfrm>
              <a:off x="11260667" y="11514667"/>
              <a:ext cx="2319867" cy="4760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EC" sz="1600" i="0">
                  <a:latin typeface="Cambria Math" panose="02040503050406030204" pitchFamily="18" charset="0"/>
                </a:rPr>
                <a:t>〖</a:t>
              </a:r>
              <a:r>
                <a:rPr lang="es-MX" sz="1600" b="0" i="0">
                  <a:latin typeface="Cambria Math" panose="02040503050406030204" pitchFamily="18" charset="0"/>
                </a:rPr>
                <a:t>𝑆𝑝</a:t>
              </a:r>
              <a:r>
                <a:rPr lang="es-EC" sz="1600" b="0" i="0">
                  <a:latin typeface="Cambria Math" panose="02040503050406030204" pitchFamily="18" charset="0"/>
                </a:rPr>
                <a:t>〗^</a:t>
              </a:r>
              <a:r>
                <a:rPr lang="es-MX" sz="1600" b="0" i="0">
                  <a:latin typeface="Cambria Math" panose="02040503050406030204" pitchFamily="18" charset="0"/>
                </a:rPr>
                <a:t>2=</a:t>
              </a:r>
              <a:r>
                <a:rPr lang="es-EC" sz="1600" i="0">
                  <a:latin typeface="Cambria Math" panose="02040503050406030204" pitchFamily="18" charset="0"/>
                </a:rPr>
                <a:t>(</a:t>
              </a:r>
              <a:r>
                <a:rPr lang="es-MX" sz="1600" b="0" i="0">
                  <a:latin typeface="Cambria Math" panose="02040503050406030204" pitchFamily="18" charset="0"/>
                </a:rPr>
                <a:t>(𝑛1−1) 〖𝑆1〗^2+</a:t>
              </a:r>
              <a:r>
                <a:rPr lang="es-MX" sz="1600" b="0" i="0">
                  <a:solidFill>
                    <a:schemeClr val="tx1"/>
                  </a:solidFill>
                  <a:effectLst/>
                  <a:latin typeface="+mn-lt"/>
                  <a:ea typeface="+mn-ea"/>
                  <a:cs typeface="+mn-cs"/>
                </a:rPr>
                <a:t>(𝑛</a:t>
              </a:r>
              <a:r>
                <a:rPr lang="es-MX" sz="1600" b="0" i="0">
                  <a:solidFill>
                    <a:schemeClr val="tx1"/>
                  </a:solidFill>
                  <a:effectLst/>
                  <a:latin typeface="Cambria Math" panose="02040503050406030204" pitchFamily="18" charset="0"/>
                  <a:ea typeface="+mn-ea"/>
                  <a:cs typeface="+mn-cs"/>
                </a:rPr>
                <a:t>2</a:t>
              </a:r>
              <a:r>
                <a:rPr lang="es-MX" sz="1600" b="0" i="0">
                  <a:solidFill>
                    <a:schemeClr val="tx1"/>
                  </a:solidFill>
                  <a:effectLst/>
                  <a:latin typeface="+mn-lt"/>
                  <a:ea typeface="+mn-ea"/>
                  <a:cs typeface="+mn-cs"/>
                </a:rPr>
                <a:t>−1) 〖𝑆</a:t>
              </a:r>
              <a:r>
                <a:rPr lang="es-MX" sz="1600" b="0" i="0">
                  <a:solidFill>
                    <a:schemeClr val="tx1"/>
                  </a:solidFill>
                  <a:effectLst/>
                  <a:latin typeface="Cambria Math" panose="02040503050406030204" pitchFamily="18" charset="0"/>
                  <a:ea typeface="+mn-ea"/>
                  <a:cs typeface="+mn-cs"/>
                </a:rPr>
                <a:t>2</a:t>
              </a:r>
              <a:r>
                <a:rPr lang="es-MX" sz="1600" b="0" i="0">
                  <a:solidFill>
                    <a:schemeClr val="tx1"/>
                  </a:solidFill>
                  <a:effectLst/>
                  <a:latin typeface="+mn-lt"/>
                  <a:ea typeface="+mn-ea"/>
                  <a:cs typeface="+mn-cs"/>
                </a:rPr>
                <a:t>〗^2</a:t>
              </a:r>
              <a:r>
                <a:rPr lang="es-EC" sz="1600" b="0" i="0">
                  <a:solidFill>
                    <a:schemeClr val="tx1"/>
                  </a:solidFill>
                  <a:effectLst/>
                  <a:latin typeface="Cambria Math" panose="02040503050406030204" pitchFamily="18" charset="0"/>
                  <a:ea typeface="+mn-ea"/>
                  <a:cs typeface="+mn-cs"/>
                </a:rPr>
                <a:t>)/(</a:t>
              </a:r>
              <a:r>
                <a:rPr lang="es-MX" sz="1600" b="0" i="0">
                  <a:latin typeface="Cambria Math" panose="02040503050406030204" pitchFamily="18" charset="0"/>
                </a:rPr>
                <a:t>𝑛1+𝑛2−2</a:t>
              </a:r>
              <a:r>
                <a:rPr lang="es-EC" sz="1600" b="0" i="0">
                  <a:latin typeface="Cambria Math" panose="02040503050406030204" pitchFamily="18" charset="0"/>
                </a:rPr>
                <a:t>)</a:t>
              </a:r>
              <a:r>
                <a:rPr lang="es-EC" sz="1600"/>
                <a:t>=</a:t>
              </a:r>
              <a:endParaRPr lang="es-EC" sz="1100"/>
            </a:p>
          </xdr:txBody>
        </xdr:sp>
      </mc:Fallback>
    </mc:AlternateContent>
    <xdr:clientData/>
  </xdr:oneCellAnchor>
  <xdr:oneCellAnchor>
    <xdr:from>
      <xdr:col>17</xdr:col>
      <xdr:colOff>84666</xdr:colOff>
      <xdr:row>56</xdr:row>
      <xdr:rowOff>150518</xdr:rowOff>
    </xdr:from>
    <xdr:ext cx="2363339" cy="346826"/>
    <mc:AlternateContent xmlns:mc="http://schemas.openxmlformats.org/markup-compatibility/2006">
      <mc:Choice xmlns:a14="http://schemas.microsoft.com/office/drawing/2010/main" Requires="a14">
        <xdr:sp macro="" textlink="">
          <xdr:nvSpPr>
            <xdr:cNvPr id="25" name="CuadroTexto 24">
              <a:extLst>
                <a:ext uri="{FF2B5EF4-FFF2-40B4-BE49-F238E27FC236}">
                  <a16:creationId xmlns:a16="http://schemas.microsoft.com/office/drawing/2014/main" id="{0E1E4121-696E-471D-B163-DA689D7DFFA9}"/>
                </a:ext>
              </a:extLst>
            </xdr:cNvPr>
            <xdr:cNvSpPr txBox="1"/>
          </xdr:nvSpPr>
          <xdr:spPr>
            <a:xfrm>
              <a:off x="13518444" y="11552296"/>
              <a:ext cx="2363339" cy="34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EC" sz="1100" i="1">
                            <a:solidFill>
                              <a:schemeClr val="tx1"/>
                            </a:solidFill>
                            <a:effectLst/>
                            <a:latin typeface="+mn-lt"/>
                            <a:ea typeface="+mn-ea"/>
                            <a:cs typeface="+mn-cs"/>
                          </a:rPr>
                        </m:ctrlPr>
                      </m:fPr>
                      <m:num>
                        <m:d>
                          <m:dPr>
                            <m:ctrlPr>
                              <a:rPr lang="es-MX" sz="1100" b="0" i="1">
                                <a:solidFill>
                                  <a:schemeClr val="tx1"/>
                                </a:solidFill>
                                <a:effectLst/>
                                <a:latin typeface="+mn-lt"/>
                                <a:ea typeface="+mn-ea"/>
                                <a:cs typeface="+mn-cs"/>
                              </a:rPr>
                            </m:ctrlPr>
                          </m:dPr>
                          <m:e>
                            <m:r>
                              <a:rPr lang="es-MX" sz="1100" b="0" i="1">
                                <a:solidFill>
                                  <a:schemeClr val="tx1"/>
                                </a:solidFill>
                                <a:effectLst/>
                                <a:latin typeface="Cambria Math" panose="02040503050406030204" pitchFamily="18" charset="0"/>
                                <a:ea typeface="+mn-ea"/>
                                <a:cs typeface="+mn-cs"/>
                              </a:rPr>
                              <m:t>19</m:t>
                            </m:r>
                            <m:r>
                              <a:rPr lang="es-MX" sz="1100" b="0" i="1">
                                <a:solidFill>
                                  <a:schemeClr val="tx1"/>
                                </a:solidFill>
                                <a:effectLst/>
                                <a:latin typeface="+mn-lt"/>
                                <a:ea typeface="+mn-ea"/>
                                <a:cs typeface="+mn-cs"/>
                              </a:rPr>
                              <m:t>−</m:t>
                            </m:r>
                            <m:r>
                              <a:rPr lang="es-MX" sz="1100" b="0" i="1">
                                <a:solidFill>
                                  <a:schemeClr val="tx1"/>
                                </a:solidFill>
                                <a:effectLst/>
                                <a:latin typeface="+mn-lt"/>
                                <a:ea typeface="+mn-ea"/>
                                <a:cs typeface="+mn-cs"/>
                              </a:rPr>
                              <m:t>1</m:t>
                            </m:r>
                          </m:e>
                        </m:d>
                        <m:sSup>
                          <m:sSupPr>
                            <m:ctrlPr>
                              <a:rPr lang="es-MX" sz="1100" b="0" i="1">
                                <a:solidFill>
                                  <a:schemeClr val="tx1"/>
                                </a:solidFill>
                                <a:effectLst/>
                                <a:latin typeface="+mn-lt"/>
                                <a:ea typeface="+mn-ea"/>
                                <a:cs typeface="+mn-cs"/>
                              </a:rPr>
                            </m:ctrlPr>
                          </m:sSupPr>
                          <m:e>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21</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06</m:t>
                            </m:r>
                            <m:r>
                              <a:rPr lang="es-MX" sz="1100" b="0" i="1">
                                <a:solidFill>
                                  <a:schemeClr val="tx1"/>
                                </a:solidFill>
                                <a:effectLst/>
                                <a:latin typeface="Cambria Math" panose="02040503050406030204" pitchFamily="18" charset="0"/>
                                <a:ea typeface="+mn-ea"/>
                                <a:cs typeface="+mn-cs"/>
                              </a:rPr>
                              <m:t>)</m:t>
                            </m:r>
                          </m:e>
                          <m:sup>
                            <m:r>
                              <a:rPr lang="es-MX" sz="1100" b="0" i="1">
                                <a:solidFill>
                                  <a:schemeClr val="tx1"/>
                                </a:solidFill>
                                <a:effectLst/>
                                <a:latin typeface="+mn-lt"/>
                                <a:ea typeface="+mn-ea"/>
                                <a:cs typeface="+mn-cs"/>
                              </a:rPr>
                              <m:t>2</m:t>
                            </m:r>
                          </m:sup>
                        </m:sSup>
                        <m:r>
                          <a:rPr lang="es-MX" sz="1100" b="0" i="1">
                            <a:solidFill>
                              <a:schemeClr val="tx1"/>
                            </a:solidFill>
                            <a:effectLst/>
                            <a:latin typeface="+mn-lt"/>
                            <a:ea typeface="+mn-ea"/>
                            <a:cs typeface="+mn-cs"/>
                          </a:rPr>
                          <m:t>+</m:t>
                        </m:r>
                        <m:d>
                          <m:dPr>
                            <m:ctrlPr>
                              <a:rPr lang="es-MX" sz="1100" b="0" i="1">
                                <a:solidFill>
                                  <a:schemeClr val="tx1"/>
                                </a:solidFill>
                                <a:effectLst/>
                                <a:latin typeface="+mn-lt"/>
                                <a:ea typeface="+mn-ea"/>
                                <a:cs typeface="+mn-cs"/>
                              </a:rPr>
                            </m:ctrlPr>
                          </m:dPr>
                          <m:e>
                            <m:r>
                              <a:rPr lang="es-MX" sz="1100" b="0" i="1">
                                <a:solidFill>
                                  <a:schemeClr val="tx1"/>
                                </a:solidFill>
                                <a:effectLst/>
                                <a:latin typeface="Cambria Math" panose="02040503050406030204" pitchFamily="18" charset="0"/>
                                <a:ea typeface="+mn-ea"/>
                                <a:cs typeface="+mn-cs"/>
                              </a:rPr>
                              <m:t>10</m:t>
                            </m:r>
                            <m:r>
                              <a:rPr lang="es-MX" sz="1100" b="0" i="1">
                                <a:solidFill>
                                  <a:schemeClr val="tx1"/>
                                </a:solidFill>
                                <a:effectLst/>
                                <a:latin typeface="+mn-lt"/>
                                <a:ea typeface="+mn-ea"/>
                                <a:cs typeface="+mn-cs"/>
                              </a:rPr>
                              <m:t>−</m:t>
                            </m:r>
                            <m:r>
                              <a:rPr lang="es-MX" sz="1100" b="0" i="1">
                                <a:solidFill>
                                  <a:schemeClr val="tx1"/>
                                </a:solidFill>
                                <a:effectLst/>
                                <a:latin typeface="+mn-lt"/>
                                <a:ea typeface="+mn-ea"/>
                                <a:cs typeface="+mn-cs"/>
                              </a:rPr>
                              <m:t>1</m:t>
                            </m:r>
                          </m:e>
                        </m:d>
                        <m:sSup>
                          <m:sSupPr>
                            <m:ctrlPr>
                              <a:rPr lang="es-MX" sz="1100" b="0" i="1">
                                <a:solidFill>
                                  <a:schemeClr val="tx1"/>
                                </a:solidFill>
                                <a:effectLst/>
                                <a:latin typeface="+mn-lt"/>
                                <a:ea typeface="+mn-ea"/>
                                <a:cs typeface="+mn-cs"/>
                              </a:rPr>
                            </m:ctrlPr>
                          </m:sSupPr>
                          <m:e>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23</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64</m:t>
                            </m:r>
                            <m:r>
                              <a:rPr lang="es-MX" sz="1100" b="0" i="1">
                                <a:solidFill>
                                  <a:schemeClr val="tx1"/>
                                </a:solidFill>
                                <a:effectLst/>
                                <a:latin typeface="Cambria Math" panose="02040503050406030204" pitchFamily="18" charset="0"/>
                                <a:ea typeface="+mn-ea"/>
                                <a:cs typeface="+mn-cs"/>
                              </a:rPr>
                              <m:t>)</m:t>
                            </m:r>
                          </m:e>
                          <m:sup>
                            <m:r>
                              <a:rPr lang="es-MX" sz="1100" b="0" i="1">
                                <a:solidFill>
                                  <a:schemeClr val="tx1"/>
                                </a:solidFill>
                                <a:effectLst/>
                                <a:latin typeface="+mn-lt"/>
                                <a:ea typeface="+mn-ea"/>
                                <a:cs typeface="+mn-cs"/>
                              </a:rPr>
                              <m:t>2</m:t>
                            </m:r>
                          </m:sup>
                        </m:sSup>
                      </m:num>
                      <m:den>
                        <m:r>
                          <a:rPr lang="es-MX" sz="1100" b="0" i="1">
                            <a:solidFill>
                              <a:schemeClr val="tx1"/>
                            </a:solidFill>
                            <a:effectLst/>
                            <a:latin typeface="Cambria Math" panose="02040503050406030204" pitchFamily="18" charset="0"/>
                            <a:ea typeface="+mn-ea"/>
                            <a:cs typeface="+mn-cs"/>
                          </a:rPr>
                          <m:t>10</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19</m:t>
                        </m:r>
                        <m:r>
                          <a:rPr lang="es-MX" sz="1100" b="0" i="1">
                            <a:solidFill>
                              <a:schemeClr val="tx1"/>
                            </a:solidFill>
                            <a:effectLst/>
                            <a:latin typeface="+mn-lt"/>
                            <a:ea typeface="+mn-ea"/>
                            <a:cs typeface="+mn-cs"/>
                          </a:rPr>
                          <m:t>−</m:t>
                        </m:r>
                        <m:r>
                          <a:rPr lang="es-MX" sz="1100" b="0" i="1">
                            <a:solidFill>
                              <a:schemeClr val="tx1"/>
                            </a:solidFill>
                            <a:effectLst/>
                            <a:latin typeface="+mn-lt"/>
                            <a:ea typeface="+mn-ea"/>
                            <a:cs typeface="+mn-cs"/>
                          </a:rPr>
                          <m:t>2</m:t>
                        </m:r>
                      </m:den>
                    </m:f>
                    <m:r>
                      <a:rPr lang="es-MX" sz="1100" b="0" i="1">
                        <a:solidFill>
                          <a:schemeClr val="tx1"/>
                        </a:solidFill>
                        <a:effectLst/>
                        <a:latin typeface="Cambria Math" panose="02040503050406030204" pitchFamily="18" charset="0"/>
                        <a:ea typeface="+mn-ea"/>
                        <a:cs typeface="+mn-cs"/>
                      </a:rPr>
                      <m:t>=</m:t>
                    </m:r>
                  </m:oMath>
                </m:oMathPara>
              </a14:m>
              <a:endParaRPr lang="es-EC" sz="1100"/>
            </a:p>
          </xdr:txBody>
        </xdr:sp>
      </mc:Choice>
      <mc:Fallback>
        <xdr:sp macro="" textlink="">
          <xdr:nvSpPr>
            <xdr:cNvPr id="25" name="CuadroTexto 24">
              <a:extLst>
                <a:ext uri="{FF2B5EF4-FFF2-40B4-BE49-F238E27FC236}">
                  <a16:creationId xmlns:a16="http://schemas.microsoft.com/office/drawing/2014/main" id="{0E1E4121-696E-471D-B163-DA689D7DFFA9}"/>
                </a:ext>
              </a:extLst>
            </xdr:cNvPr>
            <xdr:cNvSpPr txBox="1"/>
          </xdr:nvSpPr>
          <xdr:spPr>
            <a:xfrm>
              <a:off x="13518444" y="11552296"/>
              <a:ext cx="2363339" cy="34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C" sz="1100" i="0">
                  <a:solidFill>
                    <a:schemeClr val="tx1"/>
                  </a:solidFill>
                  <a:effectLst/>
                  <a:latin typeface="+mn-lt"/>
                  <a:ea typeface="+mn-ea"/>
                  <a:cs typeface="+mn-cs"/>
                </a:rPr>
                <a:t>(</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19</a:t>
              </a:r>
              <a:r>
                <a:rPr lang="es-MX" sz="1100" b="0" i="0">
                  <a:solidFill>
                    <a:schemeClr val="tx1"/>
                  </a:solidFill>
                  <a:effectLst/>
                  <a:latin typeface="+mn-lt"/>
                  <a:ea typeface="+mn-ea"/>
                  <a:cs typeface="+mn-cs"/>
                </a:rPr>
                <a:t>−1) 〖</a:t>
              </a:r>
              <a:r>
                <a:rPr lang="es-MX" sz="1100" b="0" i="0">
                  <a:solidFill>
                    <a:schemeClr val="tx1"/>
                  </a:solidFill>
                  <a:effectLst/>
                  <a:latin typeface="Cambria Math" panose="02040503050406030204" pitchFamily="18" charset="0"/>
                  <a:ea typeface="+mn-ea"/>
                  <a:cs typeface="+mn-cs"/>
                </a:rPr>
                <a:t>(21,06)</a:t>
              </a:r>
              <a:r>
                <a:rPr lang="es-MX" sz="1100" b="0" i="0">
                  <a:solidFill>
                    <a:schemeClr val="tx1"/>
                  </a:solidFill>
                  <a:effectLst/>
                  <a:latin typeface="+mn-lt"/>
                  <a:ea typeface="+mn-ea"/>
                  <a:cs typeface="+mn-cs"/>
                </a:rPr>
                <a:t>〗^2+(</a:t>
              </a:r>
              <a:r>
                <a:rPr lang="es-MX" sz="1100" b="0" i="0">
                  <a:solidFill>
                    <a:schemeClr val="tx1"/>
                  </a:solidFill>
                  <a:effectLst/>
                  <a:latin typeface="Cambria Math" panose="02040503050406030204" pitchFamily="18" charset="0"/>
                  <a:ea typeface="+mn-ea"/>
                  <a:cs typeface="+mn-cs"/>
                </a:rPr>
                <a:t>10</a:t>
              </a:r>
              <a:r>
                <a:rPr lang="es-MX" sz="1100" b="0" i="0">
                  <a:solidFill>
                    <a:schemeClr val="tx1"/>
                  </a:solidFill>
                  <a:effectLst/>
                  <a:latin typeface="+mn-lt"/>
                  <a:ea typeface="+mn-ea"/>
                  <a:cs typeface="+mn-cs"/>
                </a:rPr>
                <a:t>−1) 〖</a:t>
              </a:r>
              <a:r>
                <a:rPr lang="es-MX" sz="1100" b="0" i="0">
                  <a:solidFill>
                    <a:schemeClr val="tx1"/>
                  </a:solidFill>
                  <a:effectLst/>
                  <a:latin typeface="Cambria Math" panose="02040503050406030204" pitchFamily="18" charset="0"/>
                  <a:ea typeface="+mn-ea"/>
                  <a:cs typeface="+mn-cs"/>
                </a:rPr>
                <a:t>(23,64)</a:t>
              </a:r>
              <a:r>
                <a:rPr lang="es-MX" sz="1100" b="0" i="0">
                  <a:solidFill>
                    <a:schemeClr val="tx1"/>
                  </a:solidFill>
                  <a:effectLst/>
                  <a:latin typeface="+mn-lt"/>
                  <a:ea typeface="+mn-ea"/>
                  <a:cs typeface="+mn-cs"/>
                </a:rPr>
                <a:t>〗^2</a:t>
              </a:r>
              <a:r>
                <a:rPr lang="es-EC"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10+19</a:t>
              </a:r>
              <a:r>
                <a:rPr lang="es-MX" sz="1100" b="0" i="0">
                  <a:solidFill>
                    <a:schemeClr val="tx1"/>
                  </a:solidFill>
                  <a:effectLst/>
                  <a:latin typeface="+mn-lt"/>
                  <a:ea typeface="+mn-ea"/>
                  <a:cs typeface="+mn-cs"/>
                </a:rPr>
                <a:t>−2</a:t>
              </a:r>
              <a:r>
                <a:rPr lang="es-EC"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a:t>
              </a:r>
              <a:endParaRPr lang="es-EC" sz="1100"/>
            </a:p>
          </xdr:txBody>
        </xdr:sp>
      </mc:Fallback>
    </mc:AlternateContent>
    <xdr:clientData/>
  </xdr:oneCellAnchor>
  <xdr:oneCellAnchor>
    <xdr:from>
      <xdr:col>14</xdr:col>
      <xdr:colOff>348074</xdr:colOff>
      <xdr:row>59</xdr:row>
      <xdr:rowOff>56445</xdr:rowOff>
    </xdr:from>
    <xdr:ext cx="1821275" cy="619080"/>
    <mc:AlternateContent xmlns:mc="http://schemas.openxmlformats.org/markup-compatibility/2006">
      <mc:Choice xmlns:a14="http://schemas.microsoft.com/office/drawing/2010/main" Requires="a14">
        <xdr:sp macro="" textlink="">
          <xdr:nvSpPr>
            <xdr:cNvPr id="32" name="CuadroTexto 31">
              <a:extLst>
                <a:ext uri="{FF2B5EF4-FFF2-40B4-BE49-F238E27FC236}">
                  <a16:creationId xmlns:a16="http://schemas.microsoft.com/office/drawing/2014/main" id="{23D7B573-4C30-4233-B1CC-F729C5D6A1D7}"/>
                </a:ext>
              </a:extLst>
            </xdr:cNvPr>
            <xdr:cNvSpPr txBox="1"/>
          </xdr:nvSpPr>
          <xdr:spPr>
            <a:xfrm>
              <a:off x="11411185" y="12088519"/>
              <a:ext cx="1821275" cy="61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800" b="0" i="1">
                      <a:latin typeface="Cambria Math" panose="02040503050406030204" pitchFamily="18" charset="0"/>
                    </a:rPr>
                    <m:t>𝑡</m:t>
                  </m:r>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𝑋</m:t>
                      </m:r>
                      <m:r>
                        <a:rPr lang="es-MX" sz="1800" b="0" i="1">
                          <a:latin typeface="Cambria Math" panose="02040503050406030204" pitchFamily="18" charset="0"/>
                        </a:rPr>
                        <m:t>1</m:t>
                      </m:r>
                      <m:r>
                        <a:rPr lang="es-MX" sz="1800" b="0" i="1">
                          <a:latin typeface="Cambria Math" panose="02040503050406030204" pitchFamily="18" charset="0"/>
                        </a:rPr>
                        <m:t>−</m:t>
                      </m:r>
                      <m:r>
                        <a:rPr lang="es-MX" sz="1800" b="0" i="1">
                          <a:latin typeface="Cambria Math" panose="02040503050406030204" pitchFamily="18" charset="0"/>
                        </a:rPr>
                        <m:t>𝑋</m:t>
                      </m:r>
                      <m:r>
                        <a:rPr lang="es-MX" sz="1800" b="0" i="1">
                          <a:latin typeface="Cambria Math" panose="02040503050406030204" pitchFamily="18" charset="0"/>
                        </a:rPr>
                        <m:t>2</m:t>
                      </m:r>
                    </m:num>
                    <m:den>
                      <m:rad>
                        <m:radPr>
                          <m:degHide m:val="on"/>
                          <m:ctrlPr>
                            <a:rPr lang="es-MX" sz="1800" b="0" i="1">
                              <a:latin typeface="Cambria Math" panose="02040503050406030204" pitchFamily="18" charset="0"/>
                            </a:rPr>
                          </m:ctrlPr>
                        </m:radPr>
                        <m:deg/>
                        <m:e>
                          <m:sSup>
                            <m:sSupPr>
                              <m:ctrlPr>
                                <a:rPr lang="es-MX" sz="1800" b="0" i="1">
                                  <a:latin typeface="Cambria Math" panose="02040503050406030204" pitchFamily="18" charset="0"/>
                                </a:rPr>
                              </m:ctrlPr>
                            </m:sSupPr>
                            <m:e>
                              <m:r>
                                <a:rPr lang="es-MX" sz="1800" b="0" i="1">
                                  <a:latin typeface="Cambria Math" panose="02040503050406030204" pitchFamily="18" charset="0"/>
                                </a:rPr>
                                <m:t>𝑆𝑝</m:t>
                              </m:r>
                            </m:e>
                            <m:sup>
                              <m:r>
                                <a:rPr lang="es-MX" sz="1800" b="0" i="1">
                                  <a:latin typeface="Cambria Math" panose="02040503050406030204" pitchFamily="18" charset="0"/>
                                </a:rPr>
                                <m:t>2</m:t>
                              </m:r>
                            </m:sup>
                          </m:sSup>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1</m:t>
                              </m:r>
                            </m:num>
                            <m:den>
                              <m:r>
                                <a:rPr lang="es-MX" sz="1800" b="0" i="1">
                                  <a:latin typeface="Cambria Math" panose="02040503050406030204" pitchFamily="18" charset="0"/>
                                </a:rPr>
                                <m:t>𝑛</m:t>
                              </m:r>
                              <m:r>
                                <a:rPr lang="es-MX" sz="1800" b="0" i="1">
                                  <a:latin typeface="Cambria Math" panose="02040503050406030204" pitchFamily="18" charset="0"/>
                                </a:rPr>
                                <m:t>1</m:t>
                              </m:r>
                            </m:den>
                          </m:f>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1</m:t>
                              </m:r>
                            </m:num>
                            <m:den>
                              <m:r>
                                <a:rPr lang="es-MX" sz="1800" b="0" i="1">
                                  <a:latin typeface="Cambria Math" panose="02040503050406030204" pitchFamily="18" charset="0"/>
                                </a:rPr>
                                <m:t>𝑛</m:t>
                              </m:r>
                              <m:r>
                                <a:rPr lang="es-MX" sz="1800" b="0" i="1">
                                  <a:latin typeface="Cambria Math" panose="02040503050406030204" pitchFamily="18" charset="0"/>
                                </a:rPr>
                                <m:t>2</m:t>
                              </m:r>
                            </m:den>
                          </m:f>
                          <m:r>
                            <a:rPr lang="es-MX" sz="1800" b="0" i="1">
                              <a:latin typeface="Cambria Math" panose="02040503050406030204" pitchFamily="18" charset="0"/>
                            </a:rPr>
                            <m:t>)</m:t>
                          </m:r>
                        </m:e>
                      </m:rad>
                    </m:den>
                  </m:f>
                </m:oMath>
              </a14:m>
              <a:r>
                <a:rPr lang="es-EC" sz="1800"/>
                <a:t> =</a:t>
              </a:r>
              <a:endParaRPr lang="es-EC" sz="1600"/>
            </a:p>
          </xdr:txBody>
        </xdr:sp>
      </mc:Choice>
      <mc:Fallback>
        <xdr:sp macro="" textlink="">
          <xdr:nvSpPr>
            <xdr:cNvPr id="32" name="CuadroTexto 31">
              <a:extLst>
                <a:ext uri="{FF2B5EF4-FFF2-40B4-BE49-F238E27FC236}">
                  <a16:creationId xmlns:a16="http://schemas.microsoft.com/office/drawing/2014/main" id="{23D7B573-4C30-4233-B1CC-F729C5D6A1D7}"/>
                </a:ext>
              </a:extLst>
            </xdr:cNvPr>
            <xdr:cNvSpPr txBox="1"/>
          </xdr:nvSpPr>
          <xdr:spPr>
            <a:xfrm>
              <a:off x="11411185" y="12088519"/>
              <a:ext cx="1821275" cy="61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800" b="0" i="0">
                  <a:latin typeface="Cambria Math" panose="02040503050406030204" pitchFamily="18" charset="0"/>
                </a:rPr>
                <a:t>𝑡=(𝑋1−𝑋2)/√(〖𝑆𝑝〗^2 (1/𝑛1+1/𝑛2))</a:t>
              </a:r>
              <a:r>
                <a:rPr lang="es-EC" sz="1800"/>
                <a:t> =</a:t>
              </a:r>
              <a:endParaRPr lang="es-EC" sz="1600"/>
            </a:p>
          </xdr:txBody>
        </xdr:sp>
      </mc:Fallback>
    </mc:AlternateContent>
    <xdr:clientData/>
  </xdr:oneCellAnchor>
  <xdr:oneCellAnchor>
    <xdr:from>
      <xdr:col>16</xdr:col>
      <xdr:colOff>404518</xdr:colOff>
      <xdr:row>59</xdr:row>
      <xdr:rowOff>47037</xdr:rowOff>
    </xdr:from>
    <xdr:ext cx="1653530" cy="672620"/>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F8F0E4DB-EA53-4B26-8E20-3EFD1735CA62}"/>
                </a:ext>
              </a:extLst>
            </xdr:cNvPr>
            <xdr:cNvSpPr txBox="1"/>
          </xdr:nvSpPr>
          <xdr:spPr>
            <a:xfrm>
              <a:off x="13048074" y="12079111"/>
              <a:ext cx="1653530" cy="672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MX" sz="1400" b="0" i="1">
                            <a:solidFill>
                              <a:schemeClr val="tx1"/>
                            </a:solidFill>
                            <a:effectLst/>
                            <a:latin typeface="+mn-lt"/>
                            <a:ea typeface="+mn-ea"/>
                            <a:cs typeface="+mn-cs"/>
                          </a:rPr>
                        </m:ctrlPr>
                      </m:fPr>
                      <m:num>
                        <m:r>
                          <a:rPr lang="es-MX" sz="1400" b="0" i="1">
                            <a:solidFill>
                              <a:schemeClr val="tx1"/>
                            </a:solidFill>
                            <a:effectLst/>
                            <a:latin typeface="Cambria Math" panose="02040503050406030204" pitchFamily="18" charset="0"/>
                            <a:ea typeface="+mn-ea"/>
                            <a:cs typeface="+mn-cs"/>
                          </a:rPr>
                          <m:t>67</m:t>
                        </m:r>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60</m:t>
                        </m:r>
                      </m:num>
                      <m:den>
                        <m:rad>
                          <m:radPr>
                            <m:degHide m:val="on"/>
                            <m:ctrlPr>
                              <a:rPr lang="es-MX" sz="1400" b="0" i="1">
                                <a:solidFill>
                                  <a:schemeClr val="tx1"/>
                                </a:solidFill>
                                <a:effectLst/>
                                <a:latin typeface="+mn-lt"/>
                                <a:ea typeface="+mn-ea"/>
                                <a:cs typeface="+mn-cs"/>
                              </a:rPr>
                            </m:ctrlPr>
                          </m:radPr>
                          <m:deg/>
                          <m:e>
                            <m:r>
                              <a:rPr lang="es-MX" sz="1400" b="0" i="1">
                                <a:solidFill>
                                  <a:schemeClr val="tx1"/>
                                </a:solidFill>
                                <a:effectLst/>
                                <a:latin typeface="Cambria Math" panose="02040503050406030204" pitchFamily="18" charset="0"/>
                                <a:ea typeface="+mn-ea"/>
                                <a:cs typeface="+mn-cs"/>
                              </a:rPr>
                              <m:t>481</m:t>
                            </m:r>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97</m:t>
                            </m:r>
                            <m:r>
                              <a:rPr lang="es-MX" sz="1400" b="0" i="1">
                                <a:solidFill>
                                  <a:schemeClr val="tx1"/>
                                </a:solidFill>
                                <a:effectLst/>
                                <a:latin typeface="+mn-lt"/>
                                <a:ea typeface="+mn-ea"/>
                                <a:cs typeface="+mn-cs"/>
                              </a:rPr>
                              <m:t>(</m:t>
                            </m:r>
                            <m:f>
                              <m:fPr>
                                <m:ctrlPr>
                                  <a:rPr lang="es-MX" sz="1400" b="0" i="1">
                                    <a:solidFill>
                                      <a:schemeClr val="tx1"/>
                                    </a:solidFill>
                                    <a:effectLst/>
                                    <a:latin typeface="+mn-lt"/>
                                    <a:ea typeface="+mn-ea"/>
                                    <a:cs typeface="+mn-cs"/>
                                  </a:rPr>
                                </m:ctrlPr>
                              </m:fPr>
                              <m:num>
                                <m:r>
                                  <a:rPr lang="es-MX" sz="1400" b="0" i="1">
                                    <a:solidFill>
                                      <a:schemeClr val="tx1"/>
                                    </a:solidFill>
                                    <a:effectLst/>
                                    <a:latin typeface="+mn-lt"/>
                                    <a:ea typeface="+mn-ea"/>
                                    <a:cs typeface="+mn-cs"/>
                                  </a:rPr>
                                  <m:t>1</m:t>
                                </m:r>
                              </m:num>
                              <m:den>
                                <m:r>
                                  <a:rPr lang="es-MX" sz="1400" b="0" i="1">
                                    <a:solidFill>
                                      <a:schemeClr val="tx1"/>
                                    </a:solidFill>
                                    <a:effectLst/>
                                    <a:latin typeface="Cambria Math" panose="02040503050406030204" pitchFamily="18" charset="0"/>
                                    <a:ea typeface="+mn-ea"/>
                                    <a:cs typeface="+mn-cs"/>
                                  </a:rPr>
                                  <m:t>19</m:t>
                                </m:r>
                              </m:den>
                            </m:f>
                            <m:r>
                              <a:rPr lang="es-MX" sz="1400" b="0" i="1">
                                <a:solidFill>
                                  <a:schemeClr val="tx1"/>
                                </a:solidFill>
                                <a:effectLst/>
                                <a:latin typeface="+mn-lt"/>
                                <a:ea typeface="+mn-ea"/>
                                <a:cs typeface="+mn-cs"/>
                              </a:rPr>
                              <m:t>+</m:t>
                            </m:r>
                            <m:f>
                              <m:fPr>
                                <m:ctrlPr>
                                  <a:rPr lang="es-MX" sz="1400" b="0" i="1">
                                    <a:solidFill>
                                      <a:schemeClr val="tx1"/>
                                    </a:solidFill>
                                    <a:effectLst/>
                                    <a:latin typeface="+mn-lt"/>
                                    <a:ea typeface="+mn-ea"/>
                                    <a:cs typeface="+mn-cs"/>
                                  </a:rPr>
                                </m:ctrlPr>
                              </m:fPr>
                              <m:num>
                                <m:r>
                                  <a:rPr lang="es-MX" sz="1400" b="0" i="1">
                                    <a:solidFill>
                                      <a:schemeClr val="tx1"/>
                                    </a:solidFill>
                                    <a:effectLst/>
                                    <a:latin typeface="+mn-lt"/>
                                    <a:ea typeface="+mn-ea"/>
                                    <a:cs typeface="+mn-cs"/>
                                  </a:rPr>
                                  <m:t>1</m:t>
                                </m:r>
                              </m:num>
                              <m:den>
                                <m:r>
                                  <a:rPr lang="es-MX" sz="1400" b="0" i="1">
                                    <a:solidFill>
                                      <a:schemeClr val="tx1"/>
                                    </a:solidFill>
                                    <a:effectLst/>
                                    <a:latin typeface="Cambria Math" panose="02040503050406030204" pitchFamily="18" charset="0"/>
                                    <a:ea typeface="+mn-ea"/>
                                    <a:cs typeface="+mn-cs"/>
                                  </a:rPr>
                                  <m:t>10</m:t>
                                </m:r>
                              </m:den>
                            </m:f>
                            <m:r>
                              <a:rPr lang="es-MX" sz="1400" b="0" i="1">
                                <a:solidFill>
                                  <a:schemeClr val="tx1"/>
                                </a:solidFill>
                                <a:effectLst/>
                                <a:latin typeface="+mn-lt"/>
                                <a:ea typeface="+mn-ea"/>
                                <a:cs typeface="+mn-cs"/>
                              </a:rPr>
                              <m:t>)</m:t>
                            </m:r>
                          </m:e>
                        </m:rad>
                      </m:den>
                    </m:f>
                    <m:r>
                      <a:rPr lang="es-MX" sz="1400" b="0" i="1">
                        <a:solidFill>
                          <a:schemeClr val="tx1"/>
                        </a:solidFill>
                        <a:effectLst/>
                        <a:latin typeface="Cambria Math" panose="02040503050406030204" pitchFamily="18" charset="0"/>
                        <a:ea typeface="+mn-ea"/>
                        <a:cs typeface="+mn-cs"/>
                      </a:rPr>
                      <m:t>=</m:t>
                    </m:r>
                  </m:oMath>
                </m:oMathPara>
              </a14:m>
              <a:endParaRPr lang="es-EC" sz="1100"/>
            </a:p>
          </xdr:txBody>
        </xdr:sp>
      </mc:Choice>
      <mc:Fallback>
        <xdr:sp macro="" textlink="">
          <xdr:nvSpPr>
            <xdr:cNvPr id="33" name="CuadroTexto 32">
              <a:extLst>
                <a:ext uri="{FF2B5EF4-FFF2-40B4-BE49-F238E27FC236}">
                  <a16:creationId xmlns:a16="http://schemas.microsoft.com/office/drawing/2014/main" id="{F8F0E4DB-EA53-4B26-8E20-3EFD1735CA62}"/>
                </a:ext>
              </a:extLst>
            </xdr:cNvPr>
            <xdr:cNvSpPr txBox="1"/>
          </xdr:nvSpPr>
          <xdr:spPr>
            <a:xfrm>
              <a:off x="13048074" y="12079111"/>
              <a:ext cx="1653530" cy="672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67−60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481,97</a:t>
              </a:r>
              <a:r>
                <a:rPr lang="es-MX" sz="1400" b="0" i="0">
                  <a:solidFill>
                    <a:schemeClr val="tx1"/>
                  </a:solidFill>
                  <a:effectLst/>
                  <a:latin typeface="+mn-lt"/>
                  <a:ea typeface="+mn-ea"/>
                  <a:cs typeface="+mn-cs"/>
                </a:rPr>
                <a:t>(1/</a:t>
              </a:r>
              <a:r>
                <a:rPr lang="es-MX" sz="1400" b="0" i="0">
                  <a:solidFill>
                    <a:schemeClr val="tx1"/>
                  </a:solidFill>
                  <a:effectLst/>
                  <a:latin typeface="Cambria Math" panose="02040503050406030204" pitchFamily="18" charset="0"/>
                  <a:ea typeface="+mn-ea"/>
                  <a:cs typeface="+mn-cs"/>
                </a:rPr>
                <a:t>19</a:t>
              </a:r>
              <a:r>
                <a:rPr lang="es-MX" sz="1400" b="0" i="0">
                  <a:solidFill>
                    <a:schemeClr val="tx1"/>
                  </a:solidFill>
                  <a:effectLst/>
                  <a:latin typeface="+mn-lt"/>
                  <a:ea typeface="+mn-ea"/>
                  <a:cs typeface="+mn-cs"/>
                </a:rPr>
                <a:t>+1/</a:t>
              </a:r>
              <a:r>
                <a:rPr lang="es-MX" sz="1400" b="0" i="0">
                  <a:solidFill>
                    <a:schemeClr val="tx1"/>
                  </a:solidFill>
                  <a:effectLst/>
                  <a:latin typeface="Cambria Math" panose="02040503050406030204" pitchFamily="18" charset="0"/>
                  <a:ea typeface="+mn-ea"/>
                  <a:cs typeface="+mn-cs"/>
                </a:rPr>
                <a:t>10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a:t>
              </a:r>
              <a:endParaRPr lang="es-EC" sz="1100"/>
            </a:p>
          </xdr:txBody>
        </xdr:sp>
      </mc:Fallback>
    </mc:AlternateContent>
    <xdr:clientData/>
  </xdr:oneCellAnchor>
  <xdr:oneCellAnchor>
    <xdr:from>
      <xdr:col>5</xdr:col>
      <xdr:colOff>59634</xdr:colOff>
      <xdr:row>79</xdr:row>
      <xdr:rowOff>0</xdr:rowOff>
    </xdr:from>
    <xdr:ext cx="65" cy="172227"/>
    <xdr:sp macro="" textlink="">
      <xdr:nvSpPr>
        <xdr:cNvPr id="34" name="CuadroTexto 33">
          <a:extLst>
            <a:ext uri="{FF2B5EF4-FFF2-40B4-BE49-F238E27FC236}">
              <a16:creationId xmlns:a16="http://schemas.microsoft.com/office/drawing/2014/main" id="{AF41A397-4911-9E23-827A-B9F2181F8C8A}"/>
            </a:ext>
          </a:extLst>
        </xdr:cNvPr>
        <xdr:cNvSpPr txBox="1"/>
      </xdr:nvSpPr>
      <xdr:spPr>
        <a:xfrm>
          <a:off x="4035286" y="15697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EC" sz="1100"/>
        </a:p>
      </xdr:txBody>
    </xdr:sp>
    <xdr:clientData/>
  </xdr:oneCellAnchor>
  <xdr:oneCellAnchor>
    <xdr:from>
      <xdr:col>1</xdr:col>
      <xdr:colOff>97836</xdr:colOff>
      <xdr:row>101</xdr:row>
      <xdr:rowOff>135465</xdr:rowOff>
    </xdr:from>
    <xdr:ext cx="2319867" cy="785561"/>
    <mc:AlternateContent xmlns:mc="http://schemas.openxmlformats.org/markup-compatibility/2006">
      <mc:Choice xmlns:a14="http://schemas.microsoft.com/office/drawing/2010/main" Requires="a14">
        <xdr:sp macro="" textlink="">
          <xdr:nvSpPr>
            <xdr:cNvPr id="35" name="CuadroTexto 34">
              <a:extLst>
                <a:ext uri="{FF2B5EF4-FFF2-40B4-BE49-F238E27FC236}">
                  <a16:creationId xmlns:a16="http://schemas.microsoft.com/office/drawing/2014/main" id="{788FA557-9F18-4F42-A6E3-E97880FD120C}"/>
                </a:ext>
              </a:extLst>
            </xdr:cNvPr>
            <xdr:cNvSpPr txBox="1"/>
          </xdr:nvSpPr>
          <xdr:spPr>
            <a:xfrm>
              <a:off x="892966" y="20623326"/>
              <a:ext cx="2319867" cy="785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600" b="0"/>
                <a:t>Sd</a:t>
              </a:r>
              <a14:m>
                <m:oMath xmlns:m="http://schemas.openxmlformats.org/officeDocument/2006/math">
                  <m:r>
                    <a:rPr lang="es-MX" sz="1600" b="0" i="1">
                      <a:latin typeface="Cambria Math" panose="02040503050406030204" pitchFamily="18" charset="0"/>
                    </a:rPr>
                    <m:t>=</m:t>
                  </m:r>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nary>
                            <m:naryPr>
                              <m:chr m:val="∑"/>
                              <m:subHide m:val="on"/>
                              <m:supHide m:val="on"/>
                              <m:ctrlPr>
                                <a:rPr lang="es-MX" sz="1600" b="0" i="1">
                                  <a:latin typeface="Cambria Math" panose="02040503050406030204" pitchFamily="18" charset="0"/>
                                </a:rPr>
                              </m:ctrlPr>
                            </m:naryPr>
                            <m:sub/>
                            <m:sup/>
                            <m:e>
                              <m:sSup>
                                <m:sSupPr>
                                  <m:ctrlPr>
                                    <a:rPr lang="es-MX" sz="1600" b="0" i="1">
                                      <a:latin typeface="Cambria Math" panose="02040503050406030204" pitchFamily="18" charset="0"/>
                                    </a:rPr>
                                  </m:ctrlPr>
                                </m:sSupPr>
                                <m:e>
                                  <m:r>
                                    <a:rPr lang="es-MX" sz="1600" b="0" i="1">
                                      <a:latin typeface="Cambria Math" panose="02040503050406030204" pitchFamily="18" charset="0"/>
                                    </a:rPr>
                                    <m:t>𝑑</m:t>
                                  </m:r>
                                </m:e>
                                <m:sup>
                                  <m:r>
                                    <a:rPr lang="es-MX" sz="1600" b="0" i="1">
                                      <a:latin typeface="Cambria Math" panose="02040503050406030204" pitchFamily="18" charset="0"/>
                                    </a:rPr>
                                    <m:t>2</m:t>
                                  </m:r>
                                </m:sup>
                              </m:sSup>
                              <m:r>
                                <a:rPr lang="es-MX" sz="1600" b="0" i="1">
                                  <a:latin typeface="Cambria Math" panose="02040503050406030204" pitchFamily="18" charset="0"/>
                                </a:rPr>
                                <m:t>−</m:t>
                              </m:r>
                              <m:f>
                                <m:fPr>
                                  <m:ctrlPr>
                                    <a:rPr lang="es-MX" sz="1600" b="0" i="1">
                                      <a:latin typeface="Cambria Math" panose="02040503050406030204" pitchFamily="18" charset="0"/>
                                    </a:rPr>
                                  </m:ctrlPr>
                                </m:fPr>
                                <m:num>
                                  <m:sSup>
                                    <m:sSupPr>
                                      <m:ctrlPr>
                                        <a:rPr lang="es-MX" sz="1600" b="0" i="1">
                                          <a:latin typeface="Cambria Math" panose="02040503050406030204" pitchFamily="18" charset="0"/>
                                        </a:rPr>
                                      </m:ctrlPr>
                                    </m:sSupPr>
                                    <m:e>
                                      <m:r>
                                        <a:rPr lang="es-MX" sz="1600" b="0" i="1">
                                          <a:latin typeface="Cambria Math" panose="02040503050406030204" pitchFamily="18" charset="0"/>
                                        </a:rPr>
                                        <m:t>(</m:t>
                                      </m:r>
                                      <m:nary>
                                        <m:naryPr>
                                          <m:chr m:val="∑"/>
                                          <m:subHide m:val="on"/>
                                          <m:supHide m:val="on"/>
                                          <m:ctrlPr>
                                            <a:rPr lang="es-MX" sz="1600" b="0" i="1">
                                              <a:latin typeface="Cambria Math" panose="02040503050406030204" pitchFamily="18" charset="0"/>
                                            </a:rPr>
                                          </m:ctrlPr>
                                        </m:naryPr>
                                        <m:sub/>
                                        <m:sup/>
                                        <m:e>
                                          <m:r>
                                            <a:rPr lang="es-MX" sz="1600" b="0" i="1">
                                              <a:latin typeface="Cambria Math" panose="02040503050406030204" pitchFamily="18" charset="0"/>
                                            </a:rPr>
                                            <m:t>𝑑</m:t>
                                          </m:r>
                                        </m:e>
                                      </m:nary>
                                      <m:r>
                                        <a:rPr lang="es-MX" sz="1600" b="0" i="1">
                                          <a:latin typeface="Cambria Math" panose="02040503050406030204" pitchFamily="18" charset="0"/>
                                        </a:rPr>
                                        <m:t>)</m:t>
                                      </m:r>
                                    </m:e>
                                    <m:sup>
                                      <m:r>
                                        <a:rPr lang="es-MX" sz="1600" b="0" i="1">
                                          <a:latin typeface="Cambria Math" panose="02040503050406030204" pitchFamily="18" charset="0"/>
                                        </a:rPr>
                                        <m:t>2</m:t>
                                      </m:r>
                                    </m:sup>
                                  </m:sSup>
                                </m:num>
                                <m:den>
                                  <m:r>
                                    <a:rPr lang="es-MX" sz="1600" b="0" i="1">
                                      <a:latin typeface="Cambria Math" panose="02040503050406030204" pitchFamily="18" charset="0"/>
                                    </a:rPr>
                                    <m:t>𝑛</m:t>
                                  </m:r>
                                </m:den>
                              </m:f>
                            </m:e>
                          </m:nary>
                        </m:num>
                        <m:den>
                          <m:r>
                            <a:rPr lang="es-MX" sz="1600" b="0" i="1">
                              <a:latin typeface="Cambria Math" panose="02040503050406030204" pitchFamily="18" charset="0"/>
                            </a:rPr>
                            <m:t>𝑛</m:t>
                          </m:r>
                          <m:r>
                            <a:rPr lang="es-MX" sz="1600" b="0" i="1">
                              <a:latin typeface="Cambria Math" panose="02040503050406030204" pitchFamily="18" charset="0"/>
                            </a:rPr>
                            <m:t>−</m:t>
                          </m:r>
                          <m:r>
                            <a:rPr lang="es-MX" sz="1600" b="0" i="1">
                              <a:latin typeface="Cambria Math" panose="02040503050406030204" pitchFamily="18" charset="0"/>
                            </a:rPr>
                            <m:t>1</m:t>
                          </m:r>
                        </m:den>
                      </m:f>
                    </m:e>
                  </m:rad>
                </m:oMath>
              </a14:m>
              <a:r>
                <a:rPr lang="es-EC" sz="1600"/>
                <a:t>=</a:t>
              </a:r>
              <a:endParaRPr lang="es-EC" sz="1100"/>
            </a:p>
          </xdr:txBody>
        </xdr:sp>
      </mc:Choice>
      <mc:Fallback>
        <xdr:sp macro="" textlink="">
          <xdr:nvSpPr>
            <xdr:cNvPr id="35" name="CuadroTexto 34">
              <a:extLst>
                <a:ext uri="{FF2B5EF4-FFF2-40B4-BE49-F238E27FC236}">
                  <a16:creationId xmlns:a16="http://schemas.microsoft.com/office/drawing/2014/main" id="{788FA557-9F18-4F42-A6E3-E97880FD120C}"/>
                </a:ext>
              </a:extLst>
            </xdr:cNvPr>
            <xdr:cNvSpPr txBox="1"/>
          </xdr:nvSpPr>
          <xdr:spPr>
            <a:xfrm>
              <a:off x="892966" y="20623326"/>
              <a:ext cx="2319867" cy="785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600" b="0"/>
                <a:t>Sd</a:t>
              </a:r>
              <a:r>
                <a:rPr lang="es-MX" sz="1600" b="0" i="0">
                  <a:latin typeface="Cambria Math" panose="02040503050406030204" pitchFamily="18" charset="0"/>
                </a:rPr>
                <a:t>=√((∑▒〖𝑑^2−〖(∑▒𝑑)〗^2/𝑛〗)/(𝑛−1))</a:t>
              </a:r>
              <a:r>
                <a:rPr lang="es-EC" sz="1600"/>
                <a:t>=</a:t>
              </a:r>
              <a:endParaRPr lang="es-EC" sz="1100"/>
            </a:p>
          </xdr:txBody>
        </xdr:sp>
      </mc:Fallback>
    </mc:AlternateContent>
    <xdr:clientData/>
  </xdr:oneCellAnchor>
  <xdr:oneCellAnchor>
    <xdr:from>
      <xdr:col>2</xdr:col>
      <xdr:colOff>705720</xdr:colOff>
      <xdr:row>101</xdr:row>
      <xdr:rowOff>141031</xdr:rowOff>
    </xdr:from>
    <xdr:ext cx="1673045" cy="660726"/>
    <mc:AlternateContent xmlns:mc="http://schemas.openxmlformats.org/markup-compatibility/2006">
      <mc:Choice xmlns:a14="http://schemas.microsoft.com/office/drawing/2010/main" Requires="a14">
        <xdr:sp macro="" textlink="">
          <xdr:nvSpPr>
            <xdr:cNvPr id="36" name="CuadroTexto 35">
              <a:extLst>
                <a:ext uri="{FF2B5EF4-FFF2-40B4-BE49-F238E27FC236}">
                  <a16:creationId xmlns:a16="http://schemas.microsoft.com/office/drawing/2014/main" id="{D3A5816B-BEB6-422A-8D79-70ECEED109B4}"/>
                </a:ext>
              </a:extLst>
            </xdr:cNvPr>
            <xdr:cNvSpPr txBox="1"/>
          </xdr:nvSpPr>
          <xdr:spPr>
            <a:xfrm>
              <a:off x="2295981" y="20628892"/>
              <a:ext cx="1673045" cy="660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ad>
                      <m:radPr>
                        <m:degHide m:val="on"/>
                        <m:ctrlPr>
                          <a:rPr lang="es-MX" sz="1400" b="0" i="1">
                            <a:solidFill>
                              <a:schemeClr val="tx1"/>
                            </a:solidFill>
                            <a:effectLst/>
                            <a:latin typeface="+mn-lt"/>
                            <a:ea typeface="+mn-ea"/>
                            <a:cs typeface="+mn-cs"/>
                          </a:rPr>
                        </m:ctrlPr>
                      </m:radPr>
                      <m:deg/>
                      <m:e>
                        <m:f>
                          <m:fPr>
                            <m:ctrlPr>
                              <a:rPr lang="es-MX" sz="1400" b="0" i="1">
                                <a:solidFill>
                                  <a:schemeClr val="tx1"/>
                                </a:solidFill>
                                <a:effectLst/>
                                <a:latin typeface="+mn-lt"/>
                                <a:ea typeface="+mn-ea"/>
                                <a:cs typeface="+mn-cs"/>
                              </a:rPr>
                            </m:ctrlPr>
                          </m:fPr>
                          <m:num>
                            <m:r>
                              <a:rPr lang="es-MX" sz="1400" b="0" i="1">
                                <a:solidFill>
                                  <a:schemeClr val="tx1"/>
                                </a:solidFill>
                                <a:effectLst/>
                                <a:latin typeface="Cambria Math" panose="02040503050406030204" pitchFamily="18" charset="0"/>
                                <a:ea typeface="+mn-ea"/>
                                <a:cs typeface="+mn-cs"/>
                              </a:rPr>
                              <m:t>3675</m:t>
                            </m:r>
                            <m:r>
                              <a:rPr lang="es-MX" sz="1400" b="0" i="1">
                                <a:solidFill>
                                  <a:schemeClr val="tx1"/>
                                </a:solidFill>
                                <a:effectLst/>
                                <a:latin typeface="Cambria Math" panose="02040503050406030204" pitchFamily="18" charset="0"/>
                                <a:ea typeface="+mn-ea"/>
                                <a:cs typeface="+mn-cs"/>
                              </a:rPr>
                              <m:t>−</m:t>
                            </m:r>
                            <m:f>
                              <m:fPr>
                                <m:ctrlPr>
                                  <a:rPr lang="es-MX" sz="1400" b="0" i="1">
                                    <a:solidFill>
                                      <a:schemeClr val="tx1"/>
                                    </a:solidFill>
                                    <a:effectLst/>
                                    <a:latin typeface="Cambria Math" panose="02040503050406030204" pitchFamily="18" charset="0"/>
                                    <a:ea typeface="+mn-ea"/>
                                    <a:cs typeface="+mn-cs"/>
                                  </a:rPr>
                                </m:ctrlPr>
                              </m:fPr>
                              <m:num>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85</m:t>
                                    </m:r>
                                    <m:r>
                                      <a:rPr lang="es-MX" sz="1400" b="0" i="1">
                                        <a:solidFill>
                                          <a:schemeClr val="tx1"/>
                                        </a:solidFill>
                                        <a:effectLst/>
                                        <a:latin typeface="Cambria Math" panose="02040503050406030204" pitchFamily="18" charset="0"/>
                                        <a:ea typeface="+mn-ea"/>
                                        <a:cs typeface="+mn-cs"/>
                                      </a:rPr>
                                      <m:t>)</m:t>
                                    </m:r>
                                  </m:e>
                                  <m:sup>
                                    <m:r>
                                      <a:rPr lang="es-MX" sz="1400" b="0" i="1">
                                        <a:solidFill>
                                          <a:schemeClr val="tx1"/>
                                        </a:solidFill>
                                        <a:effectLst/>
                                        <a:latin typeface="Cambria Math" panose="02040503050406030204" pitchFamily="18" charset="0"/>
                                        <a:ea typeface="+mn-ea"/>
                                        <a:cs typeface="+mn-cs"/>
                                      </a:rPr>
                                      <m:t>2</m:t>
                                    </m:r>
                                  </m:sup>
                                </m:sSup>
                              </m:num>
                              <m:den>
                                <m:r>
                                  <a:rPr lang="es-MX" sz="1400" b="0" i="1">
                                    <a:solidFill>
                                      <a:schemeClr val="tx1"/>
                                    </a:solidFill>
                                    <a:effectLst/>
                                    <a:latin typeface="Cambria Math" panose="02040503050406030204" pitchFamily="18" charset="0"/>
                                    <a:ea typeface="+mn-ea"/>
                                    <a:cs typeface="+mn-cs"/>
                                  </a:rPr>
                                  <m:t>10</m:t>
                                </m:r>
                              </m:den>
                            </m:f>
                          </m:num>
                          <m:den>
                            <m:r>
                              <a:rPr lang="es-MX" sz="1400" b="0" i="1">
                                <a:solidFill>
                                  <a:schemeClr val="tx1"/>
                                </a:solidFill>
                                <a:effectLst/>
                                <a:latin typeface="Cambria Math" panose="02040503050406030204" pitchFamily="18" charset="0"/>
                                <a:ea typeface="+mn-ea"/>
                                <a:cs typeface="+mn-cs"/>
                              </a:rPr>
                              <m:t>10</m:t>
                            </m:r>
                            <m:r>
                              <a:rPr lang="es-MX" sz="1400" b="0" i="1">
                                <a:solidFill>
                                  <a:schemeClr val="tx1"/>
                                </a:solidFill>
                                <a:effectLst/>
                                <a:latin typeface="+mn-lt"/>
                                <a:ea typeface="+mn-ea"/>
                                <a:cs typeface="+mn-cs"/>
                              </a:rPr>
                              <m:t>−</m:t>
                            </m:r>
                            <m:r>
                              <a:rPr lang="es-MX" sz="1400" b="0" i="1">
                                <a:solidFill>
                                  <a:schemeClr val="tx1"/>
                                </a:solidFill>
                                <a:effectLst/>
                                <a:latin typeface="+mn-lt"/>
                                <a:ea typeface="+mn-ea"/>
                                <a:cs typeface="+mn-cs"/>
                              </a:rPr>
                              <m:t>1</m:t>
                            </m:r>
                          </m:den>
                        </m:f>
                        <m:r>
                          <a:rPr lang="es-MX" sz="1400" b="0" i="1">
                            <a:solidFill>
                              <a:schemeClr val="tx1"/>
                            </a:solidFill>
                            <a:effectLst/>
                            <a:latin typeface="Cambria Math" panose="02040503050406030204" pitchFamily="18" charset="0"/>
                            <a:ea typeface="+mn-ea"/>
                            <a:cs typeface="+mn-cs"/>
                          </a:rPr>
                          <m:t>=</m:t>
                        </m:r>
                      </m:e>
                    </m:rad>
                  </m:oMath>
                </m:oMathPara>
              </a14:m>
              <a:endParaRPr lang="es-EC" sz="1100"/>
            </a:p>
          </xdr:txBody>
        </xdr:sp>
      </mc:Choice>
      <mc:Fallback>
        <xdr:sp macro="" textlink="">
          <xdr:nvSpPr>
            <xdr:cNvPr id="36" name="CuadroTexto 35">
              <a:extLst>
                <a:ext uri="{FF2B5EF4-FFF2-40B4-BE49-F238E27FC236}">
                  <a16:creationId xmlns:a16="http://schemas.microsoft.com/office/drawing/2014/main" id="{D3A5816B-BEB6-422A-8D79-70ECEED109B4}"/>
                </a:ext>
              </a:extLst>
            </xdr:cNvPr>
            <xdr:cNvSpPr txBox="1"/>
          </xdr:nvSpPr>
          <xdr:spPr>
            <a:xfrm>
              <a:off x="2295981" y="20628892"/>
              <a:ext cx="1673045" cy="660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3675−〖(−85)〗^2/10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10</a:t>
              </a:r>
              <a:r>
                <a:rPr lang="es-MX" sz="1400" b="0" i="0">
                  <a:solidFill>
                    <a:schemeClr val="tx1"/>
                  </a:solidFill>
                  <a:effectLst/>
                  <a:latin typeface="+mn-lt"/>
                  <a:ea typeface="+mn-ea"/>
                  <a:cs typeface="+mn-cs"/>
                </a:rPr>
                <a:t>−1)</a:t>
              </a:r>
              <a:r>
                <a:rPr lang="es-MX" sz="1400" b="0" i="0">
                  <a:solidFill>
                    <a:schemeClr val="tx1"/>
                  </a:solidFill>
                  <a:effectLst/>
                  <a:latin typeface="Cambria Math" panose="02040503050406030204" pitchFamily="18" charset="0"/>
                  <a:ea typeface="+mn-ea"/>
                  <a:cs typeface="+mn-cs"/>
                </a:rPr>
                <a:t>=</a:t>
              </a:r>
              <a:r>
                <a:rPr lang="es-MX" sz="1400" b="0" i="0">
                  <a:solidFill>
                    <a:schemeClr val="tx1"/>
                  </a:solidFill>
                  <a:effectLst/>
                  <a:latin typeface="+mn-lt"/>
                  <a:ea typeface="+mn-ea"/>
                  <a:cs typeface="+mn-cs"/>
                </a:rPr>
                <a:t>)</a:t>
              </a:r>
              <a:endParaRPr lang="es-EC" sz="1100"/>
            </a:p>
          </xdr:txBody>
        </xdr:sp>
      </mc:Fallback>
    </mc:AlternateContent>
    <xdr:clientData/>
  </xdr:oneCellAnchor>
  <xdr:oneCellAnchor>
    <xdr:from>
      <xdr:col>1</xdr:col>
      <xdr:colOff>40982</xdr:colOff>
      <xdr:row>106</xdr:row>
      <xdr:rowOff>91208</xdr:rowOff>
    </xdr:from>
    <xdr:ext cx="1821275" cy="436851"/>
    <mc:AlternateContent xmlns:mc="http://schemas.openxmlformats.org/markup-compatibility/2006">
      <mc:Choice xmlns:a14="http://schemas.microsoft.com/office/drawing/2010/main" Requires="a14">
        <xdr:sp macro="" textlink="">
          <xdr:nvSpPr>
            <xdr:cNvPr id="37" name="CuadroTexto 36">
              <a:extLst>
                <a:ext uri="{FF2B5EF4-FFF2-40B4-BE49-F238E27FC236}">
                  <a16:creationId xmlns:a16="http://schemas.microsoft.com/office/drawing/2014/main" id="{39BDEF34-5970-4B48-B248-7F12ADE852FF}"/>
                </a:ext>
              </a:extLst>
            </xdr:cNvPr>
            <xdr:cNvSpPr txBox="1"/>
          </xdr:nvSpPr>
          <xdr:spPr>
            <a:xfrm>
              <a:off x="836112" y="21692251"/>
              <a:ext cx="1821275" cy="436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800" b="0" i="1">
                      <a:latin typeface="Cambria Math" panose="02040503050406030204" pitchFamily="18" charset="0"/>
                    </a:rPr>
                    <m:t>𝑡</m:t>
                  </m:r>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𝑃𝑟𝑜𝑚𝑒𝑑𝑖𝑜𝑑</m:t>
                      </m:r>
                    </m:num>
                    <m:den>
                      <m:r>
                        <a:rPr lang="es-MX" sz="1800" b="0" i="1">
                          <a:latin typeface="Cambria Math" panose="02040503050406030204" pitchFamily="18" charset="0"/>
                        </a:rPr>
                        <m:t>𝑆𝑑</m:t>
                      </m:r>
                      <m:r>
                        <a:rPr lang="es-MX" sz="1800" b="0" i="1">
                          <a:latin typeface="Cambria Math" panose="02040503050406030204" pitchFamily="18" charset="0"/>
                        </a:rPr>
                        <m:t>/</m:t>
                      </m:r>
                      <m:rad>
                        <m:radPr>
                          <m:degHide m:val="on"/>
                          <m:ctrlPr>
                            <a:rPr lang="es-MX" sz="1800" b="0" i="1">
                              <a:latin typeface="Cambria Math" panose="02040503050406030204" pitchFamily="18" charset="0"/>
                            </a:rPr>
                          </m:ctrlPr>
                        </m:radPr>
                        <m:deg/>
                        <m:e>
                          <m:r>
                            <a:rPr lang="es-MX" sz="1800" b="0" i="1">
                              <a:latin typeface="Cambria Math" panose="02040503050406030204" pitchFamily="18" charset="0"/>
                            </a:rPr>
                            <m:t>𝑛</m:t>
                          </m:r>
                        </m:e>
                      </m:rad>
                    </m:den>
                  </m:f>
                </m:oMath>
              </a14:m>
              <a:r>
                <a:rPr lang="es-EC" sz="1400"/>
                <a:t> =</a:t>
              </a:r>
              <a:endParaRPr lang="es-EC" sz="1100"/>
            </a:p>
          </xdr:txBody>
        </xdr:sp>
      </mc:Choice>
      <mc:Fallback>
        <xdr:sp macro="" textlink="">
          <xdr:nvSpPr>
            <xdr:cNvPr id="37" name="CuadroTexto 36">
              <a:extLst>
                <a:ext uri="{FF2B5EF4-FFF2-40B4-BE49-F238E27FC236}">
                  <a16:creationId xmlns:a16="http://schemas.microsoft.com/office/drawing/2014/main" id="{39BDEF34-5970-4B48-B248-7F12ADE852FF}"/>
                </a:ext>
              </a:extLst>
            </xdr:cNvPr>
            <xdr:cNvSpPr txBox="1"/>
          </xdr:nvSpPr>
          <xdr:spPr>
            <a:xfrm>
              <a:off x="836112" y="21692251"/>
              <a:ext cx="1821275" cy="436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800" b="0" i="0">
                  <a:latin typeface="Cambria Math" panose="02040503050406030204" pitchFamily="18" charset="0"/>
                </a:rPr>
                <a:t>𝑡=𝑃𝑟𝑜𝑚𝑒𝑑𝑖𝑜𝑑/(𝑆𝑑/√𝑛)</a:t>
              </a:r>
              <a:r>
                <a:rPr lang="es-EC" sz="1400"/>
                <a:t> =</a:t>
              </a:r>
              <a:endParaRPr lang="es-EC" sz="1100"/>
            </a:p>
          </xdr:txBody>
        </xdr:sp>
      </mc:Fallback>
    </mc:AlternateContent>
    <xdr:clientData/>
  </xdr:oneCellAnchor>
  <xdr:oneCellAnchor>
    <xdr:from>
      <xdr:col>2</xdr:col>
      <xdr:colOff>738439</xdr:colOff>
      <xdr:row>106</xdr:row>
      <xdr:rowOff>108308</xdr:rowOff>
    </xdr:from>
    <xdr:ext cx="1063688" cy="467757"/>
    <mc:AlternateContent xmlns:mc="http://schemas.openxmlformats.org/markup-compatibility/2006">
      <mc:Choice xmlns:a14="http://schemas.microsoft.com/office/drawing/2010/main" Requires="a14">
        <xdr:sp macro="" textlink="">
          <xdr:nvSpPr>
            <xdr:cNvPr id="38" name="CuadroTexto 37">
              <a:extLst>
                <a:ext uri="{FF2B5EF4-FFF2-40B4-BE49-F238E27FC236}">
                  <a16:creationId xmlns:a16="http://schemas.microsoft.com/office/drawing/2014/main" id="{05429D8D-4515-455E-B8C8-4DCE3D35C452}"/>
                </a:ext>
              </a:extLst>
            </xdr:cNvPr>
            <xdr:cNvSpPr txBox="1"/>
          </xdr:nvSpPr>
          <xdr:spPr>
            <a:xfrm>
              <a:off x="2328700" y="21709351"/>
              <a:ext cx="1063688" cy="46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MX" sz="1400" b="0" i="1">
                            <a:solidFill>
                              <a:schemeClr val="tx1"/>
                            </a:solidFill>
                            <a:effectLst/>
                            <a:latin typeface="+mn-lt"/>
                            <a:ea typeface="+mn-ea"/>
                            <a:cs typeface="+mn-cs"/>
                          </a:rPr>
                        </m:ctrlPr>
                      </m:fPr>
                      <m:num>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9</m:t>
                        </m:r>
                      </m:num>
                      <m:den>
                        <m:r>
                          <a:rPr lang="es-MX" sz="1400" b="0" i="1">
                            <a:solidFill>
                              <a:schemeClr val="tx1"/>
                            </a:solidFill>
                            <a:effectLst/>
                            <a:latin typeface="Cambria Math" panose="02040503050406030204" pitchFamily="18" charset="0"/>
                            <a:ea typeface="+mn-ea"/>
                            <a:cs typeface="+mn-cs"/>
                          </a:rPr>
                          <m:t>18</m:t>
                        </m:r>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11</m:t>
                        </m:r>
                        <m:r>
                          <a:rPr lang="es-MX" sz="1400" b="0" i="1">
                            <a:solidFill>
                              <a:schemeClr val="tx1"/>
                            </a:solidFill>
                            <a:effectLst/>
                            <a:latin typeface="Cambria Math" panose="02040503050406030204" pitchFamily="18" charset="0"/>
                            <a:ea typeface="+mn-ea"/>
                            <a:cs typeface="+mn-cs"/>
                          </a:rPr>
                          <m:t>/</m:t>
                        </m:r>
                        <m:rad>
                          <m:radPr>
                            <m:degHide m:val="on"/>
                            <m:ctrlPr>
                              <a:rPr lang="es-MX" sz="1400" b="0" i="1">
                                <a:solidFill>
                                  <a:schemeClr val="tx1"/>
                                </a:solidFill>
                                <a:effectLst/>
                                <a:latin typeface="+mn-lt"/>
                                <a:ea typeface="+mn-ea"/>
                                <a:cs typeface="+mn-cs"/>
                              </a:rPr>
                            </m:ctrlPr>
                          </m:radPr>
                          <m:deg/>
                          <m:e>
                            <m:r>
                              <a:rPr lang="es-MX" sz="1400" b="0" i="1">
                                <a:solidFill>
                                  <a:schemeClr val="tx1"/>
                                </a:solidFill>
                                <a:effectLst/>
                                <a:latin typeface="Cambria Math" panose="02040503050406030204" pitchFamily="18" charset="0"/>
                                <a:ea typeface="+mn-ea"/>
                                <a:cs typeface="+mn-cs"/>
                              </a:rPr>
                              <m:t>10</m:t>
                            </m:r>
                          </m:e>
                        </m:rad>
                      </m:den>
                    </m:f>
                    <m:r>
                      <a:rPr lang="es-MX" sz="1400" b="0" i="1">
                        <a:solidFill>
                          <a:schemeClr val="tx1"/>
                        </a:solidFill>
                        <a:effectLst/>
                        <a:latin typeface="Cambria Math" panose="02040503050406030204" pitchFamily="18" charset="0"/>
                        <a:ea typeface="+mn-ea"/>
                        <a:cs typeface="+mn-cs"/>
                      </a:rPr>
                      <m:t>=</m:t>
                    </m:r>
                  </m:oMath>
                </m:oMathPara>
              </a14:m>
              <a:endParaRPr lang="es-EC" sz="1100"/>
            </a:p>
          </xdr:txBody>
        </xdr:sp>
      </mc:Choice>
      <mc:Fallback>
        <xdr:sp macro="" textlink="">
          <xdr:nvSpPr>
            <xdr:cNvPr id="38" name="CuadroTexto 37">
              <a:extLst>
                <a:ext uri="{FF2B5EF4-FFF2-40B4-BE49-F238E27FC236}">
                  <a16:creationId xmlns:a16="http://schemas.microsoft.com/office/drawing/2014/main" id="{05429D8D-4515-455E-B8C8-4DCE3D35C452}"/>
                </a:ext>
              </a:extLst>
            </xdr:cNvPr>
            <xdr:cNvSpPr txBox="1"/>
          </xdr:nvSpPr>
          <xdr:spPr>
            <a:xfrm>
              <a:off x="2328700" y="21709351"/>
              <a:ext cx="1063688" cy="46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−9</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18,11/</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10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a:t>
              </a:r>
              <a:endParaRPr lang="es-EC" sz="1100"/>
            </a:p>
          </xdr:txBody>
        </xdr:sp>
      </mc:Fallback>
    </mc:AlternateContent>
    <xdr:clientData/>
  </xdr:oneCellAnchor>
  <xdr:oneCellAnchor>
    <xdr:from>
      <xdr:col>1</xdr:col>
      <xdr:colOff>97836</xdr:colOff>
      <xdr:row>120</xdr:row>
      <xdr:rowOff>135465</xdr:rowOff>
    </xdr:from>
    <xdr:ext cx="2319867" cy="785561"/>
    <mc:AlternateContent xmlns:mc="http://schemas.openxmlformats.org/markup-compatibility/2006">
      <mc:Choice xmlns:a14="http://schemas.microsoft.com/office/drawing/2010/main" Requires="a14">
        <xdr:sp macro="" textlink="">
          <xdr:nvSpPr>
            <xdr:cNvPr id="39" name="CuadroTexto 38">
              <a:extLst>
                <a:ext uri="{FF2B5EF4-FFF2-40B4-BE49-F238E27FC236}">
                  <a16:creationId xmlns:a16="http://schemas.microsoft.com/office/drawing/2014/main" id="{DD6B11FC-264D-4443-A467-0F03FD1F8395}"/>
                </a:ext>
              </a:extLst>
            </xdr:cNvPr>
            <xdr:cNvSpPr txBox="1"/>
          </xdr:nvSpPr>
          <xdr:spPr>
            <a:xfrm>
              <a:off x="892966" y="20610074"/>
              <a:ext cx="2319867" cy="785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600" b="0"/>
                <a:t>Sd</a:t>
              </a:r>
              <a14:m>
                <m:oMath xmlns:m="http://schemas.openxmlformats.org/officeDocument/2006/math">
                  <m:r>
                    <a:rPr lang="es-MX" sz="1600" b="0" i="1">
                      <a:latin typeface="Cambria Math" panose="02040503050406030204" pitchFamily="18" charset="0"/>
                    </a:rPr>
                    <m:t>=</m:t>
                  </m:r>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nary>
                            <m:naryPr>
                              <m:chr m:val="∑"/>
                              <m:subHide m:val="on"/>
                              <m:supHide m:val="on"/>
                              <m:ctrlPr>
                                <a:rPr lang="es-MX" sz="1600" b="0" i="1">
                                  <a:latin typeface="Cambria Math" panose="02040503050406030204" pitchFamily="18" charset="0"/>
                                </a:rPr>
                              </m:ctrlPr>
                            </m:naryPr>
                            <m:sub/>
                            <m:sup/>
                            <m:e>
                              <m:sSup>
                                <m:sSupPr>
                                  <m:ctrlPr>
                                    <a:rPr lang="es-MX" sz="1600" b="0" i="1">
                                      <a:latin typeface="Cambria Math" panose="02040503050406030204" pitchFamily="18" charset="0"/>
                                    </a:rPr>
                                  </m:ctrlPr>
                                </m:sSupPr>
                                <m:e>
                                  <m:r>
                                    <a:rPr lang="es-MX" sz="1600" b="0" i="1">
                                      <a:latin typeface="Cambria Math" panose="02040503050406030204" pitchFamily="18" charset="0"/>
                                    </a:rPr>
                                    <m:t>𝑑</m:t>
                                  </m:r>
                                </m:e>
                                <m:sup>
                                  <m:r>
                                    <a:rPr lang="es-MX" sz="1600" b="0" i="1">
                                      <a:latin typeface="Cambria Math" panose="02040503050406030204" pitchFamily="18" charset="0"/>
                                    </a:rPr>
                                    <m:t>2</m:t>
                                  </m:r>
                                </m:sup>
                              </m:sSup>
                              <m:r>
                                <a:rPr lang="es-MX" sz="1600" b="0" i="1">
                                  <a:latin typeface="Cambria Math" panose="02040503050406030204" pitchFamily="18" charset="0"/>
                                </a:rPr>
                                <m:t>−</m:t>
                              </m:r>
                              <m:f>
                                <m:fPr>
                                  <m:ctrlPr>
                                    <a:rPr lang="es-MX" sz="1600" b="0" i="1">
                                      <a:latin typeface="Cambria Math" panose="02040503050406030204" pitchFamily="18" charset="0"/>
                                    </a:rPr>
                                  </m:ctrlPr>
                                </m:fPr>
                                <m:num>
                                  <m:sSup>
                                    <m:sSupPr>
                                      <m:ctrlPr>
                                        <a:rPr lang="es-MX" sz="1600" b="0" i="1">
                                          <a:latin typeface="Cambria Math" panose="02040503050406030204" pitchFamily="18" charset="0"/>
                                        </a:rPr>
                                      </m:ctrlPr>
                                    </m:sSupPr>
                                    <m:e>
                                      <m:r>
                                        <a:rPr lang="es-MX" sz="1600" b="0" i="1">
                                          <a:latin typeface="Cambria Math" panose="02040503050406030204" pitchFamily="18" charset="0"/>
                                        </a:rPr>
                                        <m:t>(</m:t>
                                      </m:r>
                                      <m:nary>
                                        <m:naryPr>
                                          <m:chr m:val="∑"/>
                                          <m:subHide m:val="on"/>
                                          <m:supHide m:val="on"/>
                                          <m:ctrlPr>
                                            <a:rPr lang="es-MX" sz="1600" b="0" i="1">
                                              <a:latin typeface="Cambria Math" panose="02040503050406030204" pitchFamily="18" charset="0"/>
                                            </a:rPr>
                                          </m:ctrlPr>
                                        </m:naryPr>
                                        <m:sub/>
                                        <m:sup/>
                                        <m:e>
                                          <m:r>
                                            <a:rPr lang="es-MX" sz="1600" b="0" i="1">
                                              <a:latin typeface="Cambria Math" panose="02040503050406030204" pitchFamily="18" charset="0"/>
                                            </a:rPr>
                                            <m:t>𝑑</m:t>
                                          </m:r>
                                        </m:e>
                                      </m:nary>
                                      <m:r>
                                        <a:rPr lang="es-MX" sz="1600" b="0" i="1">
                                          <a:latin typeface="Cambria Math" panose="02040503050406030204" pitchFamily="18" charset="0"/>
                                        </a:rPr>
                                        <m:t>)</m:t>
                                      </m:r>
                                    </m:e>
                                    <m:sup>
                                      <m:r>
                                        <a:rPr lang="es-MX" sz="1600" b="0" i="1">
                                          <a:latin typeface="Cambria Math" panose="02040503050406030204" pitchFamily="18" charset="0"/>
                                        </a:rPr>
                                        <m:t>2</m:t>
                                      </m:r>
                                    </m:sup>
                                  </m:sSup>
                                </m:num>
                                <m:den>
                                  <m:r>
                                    <a:rPr lang="es-MX" sz="1600" b="0" i="1">
                                      <a:latin typeface="Cambria Math" panose="02040503050406030204" pitchFamily="18" charset="0"/>
                                    </a:rPr>
                                    <m:t>𝑛</m:t>
                                  </m:r>
                                </m:den>
                              </m:f>
                            </m:e>
                          </m:nary>
                        </m:num>
                        <m:den>
                          <m:r>
                            <a:rPr lang="es-MX" sz="1600" b="0" i="1">
                              <a:latin typeface="Cambria Math" panose="02040503050406030204" pitchFamily="18" charset="0"/>
                            </a:rPr>
                            <m:t>𝑛</m:t>
                          </m:r>
                          <m:r>
                            <a:rPr lang="es-MX" sz="1600" b="0" i="1">
                              <a:latin typeface="Cambria Math" panose="02040503050406030204" pitchFamily="18" charset="0"/>
                            </a:rPr>
                            <m:t>−</m:t>
                          </m:r>
                          <m:r>
                            <a:rPr lang="es-MX" sz="1600" b="0" i="1">
                              <a:latin typeface="Cambria Math" panose="02040503050406030204" pitchFamily="18" charset="0"/>
                            </a:rPr>
                            <m:t>1</m:t>
                          </m:r>
                        </m:den>
                      </m:f>
                    </m:e>
                  </m:rad>
                </m:oMath>
              </a14:m>
              <a:r>
                <a:rPr lang="es-EC" sz="1600"/>
                <a:t>=</a:t>
              </a:r>
              <a:endParaRPr lang="es-EC" sz="1100"/>
            </a:p>
          </xdr:txBody>
        </xdr:sp>
      </mc:Choice>
      <mc:Fallback>
        <xdr:sp macro="" textlink="">
          <xdr:nvSpPr>
            <xdr:cNvPr id="39" name="CuadroTexto 38">
              <a:extLst>
                <a:ext uri="{FF2B5EF4-FFF2-40B4-BE49-F238E27FC236}">
                  <a16:creationId xmlns:a16="http://schemas.microsoft.com/office/drawing/2014/main" id="{DD6B11FC-264D-4443-A467-0F03FD1F8395}"/>
                </a:ext>
              </a:extLst>
            </xdr:cNvPr>
            <xdr:cNvSpPr txBox="1"/>
          </xdr:nvSpPr>
          <xdr:spPr>
            <a:xfrm>
              <a:off x="892966" y="20610074"/>
              <a:ext cx="2319867" cy="785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600" b="0"/>
                <a:t>Sd</a:t>
              </a:r>
              <a:r>
                <a:rPr lang="es-MX" sz="1600" b="0" i="0">
                  <a:latin typeface="Cambria Math" panose="02040503050406030204" pitchFamily="18" charset="0"/>
                </a:rPr>
                <a:t>=√((∑▒〖𝑑^2−〖(∑▒𝑑)〗^2/𝑛〗)/(𝑛−1))</a:t>
              </a:r>
              <a:r>
                <a:rPr lang="es-EC" sz="1600"/>
                <a:t>=</a:t>
              </a:r>
              <a:endParaRPr lang="es-EC" sz="1100"/>
            </a:p>
          </xdr:txBody>
        </xdr:sp>
      </mc:Fallback>
    </mc:AlternateContent>
    <xdr:clientData/>
  </xdr:oneCellAnchor>
  <xdr:oneCellAnchor>
    <xdr:from>
      <xdr:col>2</xdr:col>
      <xdr:colOff>705720</xdr:colOff>
      <xdr:row>120</xdr:row>
      <xdr:rowOff>141031</xdr:rowOff>
    </xdr:from>
    <xdr:ext cx="1673045" cy="660726"/>
    <mc:AlternateContent xmlns:mc="http://schemas.openxmlformats.org/markup-compatibility/2006">
      <mc:Choice xmlns:a14="http://schemas.microsoft.com/office/drawing/2010/main" Requires="a14">
        <xdr:sp macro="" textlink="">
          <xdr:nvSpPr>
            <xdr:cNvPr id="40" name="CuadroTexto 39">
              <a:extLst>
                <a:ext uri="{FF2B5EF4-FFF2-40B4-BE49-F238E27FC236}">
                  <a16:creationId xmlns:a16="http://schemas.microsoft.com/office/drawing/2014/main" id="{BC5E1B39-08B6-41F2-85FF-AE12BAE22B27}"/>
                </a:ext>
              </a:extLst>
            </xdr:cNvPr>
            <xdr:cNvSpPr txBox="1"/>
          </xdr:nvSpPr>
          <xdr:spPr>
            <a:xfrm>
              <a:off x="2295981" y="20615640"/>
              <a:ext cx="1673045" cy="660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ad>
                      <m:radPr>
                        <m:degHide m:val="on"/>
                        <m:ctrlPr>
                          <a:rPr lang="es-MX" sz="1400" b="0" i="1">
                            <a:solidFill>
                              <a:schemeClr val="tx1"/>
                            </a:solidFill>
                            <a:effectLst/>
                            <a:latin typeface="+mn-lt"/>
                            <a:ea typeface="+mn-ea"/>
                            <a:cs typeface="+mn-cs"/>
                          </a:rPr>
                        </m:ctrlPr>
                      </m:radPr>
                      <m:deg/>
                      <m:e>
                        <m:f>
                          <m:fPr>
                            <m:ctrlPr>
                              <a:rPr lang="es-MX" sz="1400" b="0" i="1">
                                <a:solidFill>
                                  <a:schemeClr val="tx1"/>
                                </a:solidFill>
                                <a:effectLst/>
                                <a:latin typeface="+mn-lt"/>
                                <a:ea typeface="+mn-ea"/>
                                <a:cs typeface="+mn-cs"/>
                              </a:rPr>
                            </m:ctrlPr>
                          </m:fPr>
                          <m:num>
                            <m:r>
                              <a:rPr lang="es-MX" sz="1400" b="0" i="1">
                                <a:solidFill>
                                  <a:schemeClr val="tx1"/>
                                </a:solidFill>
                                <a:effectLst/>
                                <a:latin typeface="Cambria Math" panose="02040503050406030204" pitchFamily="18" charset="0"/>
                                <a:ea typeface="+mn-ea"/>
                                <a:cs typeface="+mn-cs"/>
                              </a:rPr>
                              <m:t>3675</m:t>
                            </m:r>
                            <m:r>
                              <a:rPr lang="es-MX" sz="1400" b="0" i="1">
                                <a:solidFill>
                                  <a:schemeClr val="tx1"/>
                                </a:solidFill>
                                <a:effectLst/>
                                <a:latin typeface="Cambria Math" panose="02040503050406030204" pitchFamily="18" charset="0"/>
                                <a:ea typeface="+mn-ea"/>
                                <a:cs typeface="+mn-cs"/>
                              </a:rPr>
                              <m:t>−</m:t>
                            </m:r>
                            <m:f>
                              <m:fPr>
                                <m:ctrlPr>
                                  <a:rPr lang="es-MX" sz="1400" b="0" i="1">
                                    <a:solidFill>
                                      <a:schemeClr val="tx1"/>
                                    </a:solidFill>
                                    <a:effectLst/>
                                    <a:latin typeface="Cambria Math" panose="02040503050406030204" pitchFamily="18" charset="0"/>
                                    <a:ea typeface="+mn-ea"/>
                                    <a:cs typeface="+mn-cs"/>
                                  </a:rPr>
                                </m:ctrlPr>
                              </m:fPr>
                              <m:num>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85</m:t>
                                    </m:r>
                                    <m:r>
                                      <a:rPr lang="es-MX" sz="1400" b="0" i="1">
                                        <a:solidFill>
                                          <a:schemeClr val="tx1"/>
                                        </a:solidFill>
                                        <a:effectLst/>
                                        <a:latin typeface="Cambria Math" panose="02040503050406030204" pitchFamily="18" charset="0"/>
                                        <a:ea typeface="+mn-ea"/>
                                        <a:cs typeface="+mn-cs"/>
                                      </a:rPr>
                                      <m:t>)</m:t>
                                    </m:r>
                                  </m:e>
                                  <m:sup>
                                    <m:r>
                                      <a:rPr lang="es-MX" sz="1400" b="0" i="1">
                                        <a:solidFill>
                                          <a:schemeClr val="tx1"/>
                                        </a:solidFill>
                                        <a:effectLst/>
                                        <a:latin typeface="Cambria Math" panose="02040503050406030204" pitchFamily="18" charset="0"/>
                                        <a:ea typeface="+mn-ea"/>
                                        <a:cs typeface="+mn-cs"/>
                                      </a:rPr>
                                      <m:t>2</m:t>
                                    </m:r>
                                  </m:sup>
                                </m:sSup>
                              </m:num>
                              <m:den>
                                <m:r>
                                  <a:rPr lang="es-MX" sz="1400" b="0" i="1">
                                    <a:solidFill>
                                      <a:schemeClr val="tx1"/>
                                    </a:solidFill>
                                    <a:effectLst/>
                                    <a:latin typeface="Cambria Math" panose="02040503050406030204" pitchFamily="18" charset="0"/>
                                    <a:ea typeface="+mn-ea"/>
                                    <a:cs typeface="+mn-cs"/>
                                  </a:rPr>
                                  <m:t>10</m:t>
                                </m:r>
                              </m:den>
                            </m:f>
                          </m:num>
                          <m:den>
                            <m:r>
                              <a:rPr lang="es-MX" sz="1400" b="0" i="1">
                                <a:solidFill>
                                  <a:schemeClr val="tx1"/>
                                </a:solidFill>
                                <a:effectLst/>
                                <a:latin typeface="Cambria Math" panose="02040503050406030204" pitchFamily="18" charset="0"/>
                                <a:ea typeface="+mn-ea"/>
                                <a:cs typeface="+mn-cs"/>
                              </a:rPr>
                              <m:t>10</m:t>
                            </m:r>
                            <m:r>
                              <a:rPr lang="es-MX" sz="1400" b="0" i="1">
                                <a:solidFill>
                                  <a:schemeClr val="tx1"/>
                                </a:solidFill>
                                <a:effectLst/>
                                <a:latin typeface="+mn-lt"/>
                                <a:ea typeface="+mn-ea"/>
                                <a:cs typeface="+mn-cs"/>
                              </a:rPr>
                              <m:t>−</m:t>
                            </m:r>
                            <m:r>
                              <a:rPr lang="es-MX" sz="1400" b="0" i="1">
                                <a:solidFill>
                                  <a:schemeClr val="tx1"/>
                                </a:solidFill>
                                <a:effectLst/>
                                <a:latin typeface="+mn-lt"/>
                                <a:ea typeface="+mn-ea"/>
                                <a:cs typeface="+mn-cs"/>
                              </a:rPr>
                              <m:t>1</m:t>
                            </m:r>
                          </m:den>
                        </m:f>
                        <m:r>
                          <a:rPr lang="es-MX" sz="1400" b="0" i="1">
                            <a:solidFill>
                              <a:schemeClr val="tx1"/>
                            </a:solidFill>
                            <a:effectLst/>
                            <a:latin typeface="Cambria Math" panose="02040503050406030204" pitchFamily="18" charset="0"/>
                            <a:ea typeface="+mn-ea"/>
                            <a:cs typeface="+mn-cs"/>
                          </a:rPr>
                          <m:t>=</m:t>
                        </m:r>
                      </m:e>
                    </m:rad>
                  </m:oMath>
                </m:oMathPara>
              </a14:m>
              <a:endParaRPr lang="es-EC" sz="1100"/>
            </a:p>
          </xdr:txBody>
        </xdr:sp>
      </mc:Choice>
      <mc:Fallback>
        <xdr:sp macro="" textlink="">
          <xdr:nvSpPr>
            <xdr:cNvPr id="40" name="CuadroTexto 39">
              <a:extLst>
                <a:ext uri="{FF2B5EF4-FFF2-40B4-BE49-F238E27FC236}">
                  <a16:creationId xmlns:a16="http://schemas.microsoft.com/office/drawing/2014/main" id="{BC5E1B39-08B6-41F2-85FF-AE12BAE22B27}"/>
                </a:ext>
              </a:extLst>
            </xdr:cNvPr>
            <xdr:cNvSpPr txBox="1"/>
          </xdr:nvSpPr>
          <xdr:spPr>
            <a:xfrm>
              <a:off x="2295981" y="20615640"/>
              <a:ext cx="1673045" cy="660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3675−〖(−85)〗^2/10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10</a:t>
              </a:r>
              <a:r>
                <a:rPr lang="es-MX" sz="1400" b="0" i="0">
                  <a:solidFill>
                    <a:schemeClr val="tx1"/>
                  </a:solidFill>
                  <a:effectLst/>
                  <a:latin typeface="+mn-lt"/>
                  <a:ea typeface="+mn-ea"/>
                  <a:cs typeface="+mn-cs"/>
                </a:rPr>
                <a:t>−1)</a:t>
              </a:r>
              <a:r>
                <a:rPr lang="es-MX" sz="1400" b="0" i="0">
                  <a:solidFill>
                    <a:schemeClr val="tx1"/>
                  </a:solidFill>
                  <a:effectLst/>
                  <a:latin typeface="Cambria Math" panose="02040503050406030204" pitchFamily="18" charset="0"/>
                  <a:ea typeface="+mn-ea"/>
                  <a:cs typeface="+mn-cs"/>
                </a:rPr>
                <a:t>=</a:t>
              </a:r>
              <a:r>
                <a:rPr lang="es-MX" sz="1400" b="0" i="0">
                  <a:solidFill>
                    <a:schemeClr val="tx1"/>
                  </a:solidFill>
                  <a:effectLst/>
                  <a:latin typeface="+mn-lt"/>
                  <a:ea typeface="+mn-ea"/>
                  <a:cs typeface="+mn-cs"/>
                </a:rPr>
                <a:t>)</a:t>
              </a:r>
              <a:endParaRPr lang="es-EC" sz="1100"/>
            </a:p>
          </xdr:txBody>
        </xdr:sp>
      </mc:Fallback>
    </mc:AlternateContent>
    <xdr:clientData/>
  </xdr:oneCellAnchor>
  <xdr:oneCellAnchor>
    <xdr:from>
      <xdr:col>1</xdr:col>
      <xdr:colOff>40982</xdr:colOff>
      <xdr:row>125</xdr:row>
      <xdr:rowOff>91208</xdr:rowOff>
    </xdr:from>
    <xdr:ext cx="1821275" cy="436851"/>
    <mc:AlternateContent xmlns:mc="http://schemas.openxmlformats.org/markup-compatibility/2006">
      <mc:Choice xmlns:a14="http://schemas.microsoft.com/office/drawing/2010/main" Requires="a14">
        <xdr:sp macro="" textlink="">
          <xdr:nvSpPr>
            <xdr:cNvPr id="41" name="CuadroTexto 40">
              <a:extLst>
                <a:ext uri="{FF2B5EF4-FFF2-40B4-BE49-F238E27FC236}">
                  <a16:creationId xmlns:a16="http://schemas.microsoft.com/office/drawing/2014/main" id="{FA9FB3CE-FABC-4545-8C8B-198B642CB696}"/>
                </a:ext>
              </a:extLst>
            </xdr:cNvPr>
            <xdr:cNvSpPr txBox="1"/>
          </xdr:nvSpPr>
          <xdr:spPr>
            <a:xfrm>
              <a:off x="836112" y="21678999"/>
              <a:ext cx="1821275" cy="436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800" b="0" i="1">
                      <a:latin typeface="Cambria Math" panose="02040503050406030204" pitchFamily="18" charset="0"/>
                    </a:rPr>
                    <m:t>𝑡</m:t>
                  </m:r>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𝑃𝑟𝑜𝑚𝑒𝑑𝑖𝑜𝑑</m:t>
                      </m:r>
                    </m:num>
                    <m:den>
                      <m:r>
                        <a:rPr lang="es-MX" sz="1800" b="0" i="1">
                          <a:latin typeface="Cambria Math" panose="02040503050406030204" pitchFamily="18" charset="0"/>
                        </a:rPr>
                        <m:t>𝑆𝑑</m:t>
                      </m:r>
                      <m:r>
                        <a:rPr lang="es-MX" sz="1800" b="0" i="1">
                          <a:latin typeface="Cambria Math" panose="02040503050406030204" pitchFamily="18" charset="0"/>
                        </a:rPr>
                        <m:t>/</m:t>
                      </m:r>
                      <m:rad>
                        <m:radPr>
                          <m:degHide m:val="on"/>
                          <m:ctrlPr>
                            <a:rPr lang="es-MX" sz="1800" b="0" i="1">
                              <a:latin typeface="Cambria Math" panose="02040503050406030204" pitchFamily="18" charset="0"/>
                            </a:rPr>
                          </m:ctrlPr>
                        </m:radPr>
                        <m:deg/>
                        <m:e>
                          <m:r>
                            <a:rPr lang="es-MX" sz="1800" b="0" i="1">
                              <a:latin typeface="Cambria Math" panose="02040503050406030204" pitchFamily="18" charset="0"/>
                            </a:rPr>
                            <m:t>𝑛</m:t>
                          </m:r>
                        </m:e>
                      </m:rad>
                    </m:den>
                  </m:f>
                </m:oMath>
              </a14:m>
              <a:r>
                <a:rPr lang="es-EC" sz="1400"/>
                <a:t> =</a:t>
              </a:r>
              <a:endParaRPr lang="es-EC" sz="1100"/>
            </a:p>
          </xdr:txBody>
        </xdr:sp>
      </mc:Choice>
      <mc:Fallback>
        <xdr:sp macro="" textlink="">
          <xdr:nvSpPr>
            <xdr:cNvPr id="41" name="CuadroTexto 40">
              <a:extLst>
                <a:ext uri="{FF2B5EF4-FFF2-40B4-BE49-F238E27FC236}">
                  <a16:creationId xmlns:a16="http://schemas.microsoft.com/office/drawing/2014/main" id="{FA9FB3CE-FABC-4545-8C8B-198B642CB696}"/>
                </a:ext>
              </a:extLst>
            </xdr:cNvPr>
            <xdr:cNvSpPr txBox="1"/>
          </xdr:nvSpPr>
          <xdr:spPr>
            <a:xfrm>
              <a:off x="836112" y="21678999"/>
              <a:ext cx="1821275" cy="436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800" b="0" i="0">
                  <a:latin typeface="Cambria Math" panose="02040503050406030204" pitchFamily="18" charset="0"/>
                </a:rPr>
                <a:t>𝑡=𝑃𝑟𝑜𝑚𝑒𝑑𝑖𝑜𝑑/(𝑆𝑑/√𝑛)</a:t>
              </a:r>
              <a:r>
                <a:rPr lang="es-EC" sz="1400"/>
                <a:t> =</a:t>
              </a:r>
              <a:endParaRPr lang="es-EC" sz="1100"/>
            </a:p>
          </xdr:txBody>
        </xdr:sp>
      </mc:Fallback>
    </mc:AlternateContent>
    <xdr:clientData/>
  </xdr:oneCellAnchor>
  <xdr:oneCellAnchor>
    <xdr:from>
      <xdr:col>2</xdr:col>
      <xdr:colOff>738439</xdr:colOff>
      <xdr:row>125</xdr:row>
      <xdr:rowOff>108308</xdr:rowOff>
    </xdr:from>
    <xdr:ext cx="1063688" cy="467757"/>
    <mc:AlternateContent xmlns:mc="http://schemas.openxmlformats.org/markup-compatibility/2006">
      <mc:Choice xmlns:a14="http://schemas.microsoft.com/office/drawing/2010/main" Requires="a14">
        <xdr:sp macro="" textlink="">
          <xdr:nvSpPr>
            <xdr:cNvPr id="42" name="CuadroTexto 41">
              <a:extLst>
                <a:ext uri="{FF2B5EF4-FFF2-40B4-BE49-F238E27FC236}">
                  <a16:creationId xmlns:a16="http://schemas.microsoft.com/office/drawing/2014/main" id="{3532690D-11BD-4042-A49F-F83A7515E3EA}"/>
                </a:ext>
              </a:extLst>
            </xdr:cNvPr>
            <xdr:cNvSpPr txBox="1"/>
          </xdr:nvSpPr>
          <xdr:spPr>
            <a:xfrm>
              <a:off x="2328700" y="21696099"/>
              <a:ext cx="1063688" cy="46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MX" sz="1400" b="0" i="1">
                            <a:solidFill>
                              <a:schemeClr val="tx1"/>
                            </a:solidFill>
                            <a:effectLst/>
                            <a:latin typeface="+mn-lt"/>
                            <a:ea typeface="+mn-ea"/>
                            <a:cs typeface="+mn-cs"/>
                          </a:rPr>
                        </m:ctrlPr>
                      </m:fPr>
                      <m:num>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9</m:t>
                        </m:r>
                      </m:num>
                      <m:den>
                        <m:r>
                          <a:rPr lang="es-MX" sz="1400" b="0" i="1">
                            <a:solidFill>
                              <a:schemeClr val="tx1"/>
                            </a:solidFill>
                            <a:effectLst/>
                            <a:latin typeface="Cambria Math" panose="02040503050406030204" pitchFamily="18" charset="0"/>
                            <a:ea typeface="+mn-ea"/>
                            <a:cs typeface="+mn-cs"/>
                          </a:rPr>
                          <m:t>18</m:t>
                        </m:r>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11</m:t>
                        </m:r>
                        <m:r>
                          <a:rPr lang="es-MX" sz="1400" b="0" i="1">
                            <a:solidFill>
                              <a:schemeClr val="tx1"/>
                            </a:solidFill>
                            <a:effectLst/>
                            <a:latin typeface="Cambria Math" panose="02040503050406030204" pitchFamily="18" charset="0"/>
                            <a:ea typeface="+mn-ea"/>
                            <a:cs typeface="+mn-cs"/>
                          </a:rPr>
                          <m:t>/</m:t>
                        </m:r>
                        <m:rad>
                          <m:radPr>
                            <m:degHide m:val="on"/>
                            <m:ctrlPr>
                              <a:rPr lang="es-MX" sz="1400" b="0" i="1">
                                <a:solidFill>
                                  <a:schemeClr val="tx1"/>
                                </a:solidFill>
                                <a:effectLst/>
                                <a:latin typeface="+mn-lt"/>
                                <a:ea typeface="+mn-ea"/>
                                <a:cs typeface="+mn-cs"/>
                              </a:rPr>
                            </m:ctrlPr>
                          </m:radPr>
                          <m:deg/>
                          <m:e>
                            <m:r>
                              <a:rPr lang="es-MX" sz="1400" b="0" i="1">
                                <a:solidFill>
                                  <a:schemeClr val="tx1"/>
                                </a:solidFill>
                                <a:effectLst/>
                                <a:latin typeface="Cambria Math" panose="02040503050406030204" pitchFamily="18" charset="0"/>
                                <a:ea typeface="+mn-ea"/>
                                <a:cs typeface="+mn-cs"/>
                              </a:rPr>
                              <m:t>10</m:t>
                            </m:r>
                          </m:e>
                        </m:rad>
                      </m:den>
                    </m:f>
                    <m:r>
                      <a:rPr lang="es-MX" sz="1400" b="0" i="1">
                        <a:solidFill>
                          <a:schemeClr val="tx1"/>
                        </a:solidFill>
                        <a:effectLst/>
                        <a:latin typeface="Cambria Math" panose="02040503050406030204" pitchFamily="18" charset="0"/>
                        <a:ea typeface="+mn-ea"/>
                        <a:cs typeface="+mn-cs"/>
                      </a:rPr>
                      <m:t>=</m:t>
                    </m:r>
                  </m:oMath>
                </m:oMathPara>
              </a14:m>
              <a:endParaRPr lang="es-EC" sz="1100"/>
            </a:p>
          </xdr:txBody>
        </xdr:sp>
      </mc:Choice>
      <mc:Fallback>
        <xdr:sp macro="" textlink="">
          <xdr:nvSpPr>
            <xdr:cNvPr id="42" name="CuadroTexto 41">
              <a:extLst>
                <a:ext uri="{FF2B5EF4-FFF2-40B4-BE49-F238E27FC236}">
                  <a16:creationId xmlns:a16="http://schemas.microsoft.com/office/drawing/2014/main" id="{3532690D-11BD-4042-A49F-F83A7515E3EA}"/>
                </a:ext>
              </a:extLst>
            </xdr:cNvPr>
            <xdr:cNvSpPr txBox="1"/>
          </xdr:nvSpPr>
          <xdr:spPr>
            <a:xfrm>
              <a:off x="2328700" y="21696099"/>
              <a:ext cx="1063688" cy="46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−9</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18,11/</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10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a:t>
              </a:r>
              <a:endParaRPr lang="es-EC" sz="1100"/>
            </a:p>
          </xdr:txBody>
        </xdr:sp>
      </mc:Fallback>
    </mc:AlternateContent>
    <xdr:clientData/>
  </xdr:oneCellAnchor>
  <xdr:oneCellAnchor>
    <xdr:from>
      <xdr:col>1</xdr:col>
      <xdr:colOff>97836</xdr:colOff>
      <xdr:row>139</xdr:row>
      <xdr:rowOff>135465</xdr:rowOff>
    </xdr:from>
    <xdr:ext cx="2319867" cy="785561"/>
    <mc:AlternateContent xmlns:mc="http://schemas.openxmlformats.org/markup-compatibility/2006">
      <mc:Choice xmlns:a14="http://schemas.microsoft.com/office/drawing/2010/main" Requires="a14">
        <xdr:sp macro="" textlink="">
          <xdr:nvSpPr>
            <xdr:cNvPr id="43" name="CuadroTexto 42">
              <a:extLst>
                <a:ext uri="{FF2B5EF4-FFF2-40B4-BE49-F238E27FC236}">
                  <a16:creationId xmlns:a16="http://schemas.microsoft.com/office/drawing/2014/main" id="{42E5765C-6CF1-4A1D-939A-6140A1D58386}"/>
                </a:ext>
              </a:extLst>
            </xdr:cNvPr>
            <xdr:cNvSpPr txBox="1"/>
          </xdr:nvSpPr>
          <xdr:spPr>
            <a:xfrm>
              <a:off x="892966" y="24598978"/>
              <a:ext cx="2319867" cy="785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600" b="0"/>
                <a:t>Sd</a:t>
              </a:r>
              <a14:m>
                <m:oMath xmlns:m="http://schemas.openxmlformats.org/officeDocument/2006/math">
                  <m:r>
                    <a:rPr lang="es-MX" sz="1600" b="0" i="1">
                      <a:latin typeface="Cambria Math" panose="02040503050406030204" pitchFamily="18" charset="0"/>
                    </a:rPr>
                    <m:t>=</m:t>
                  </m:r>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nary>
                            <m:naryPr>
                              <m:chr m:val="∑"/>
                              <m:subHide m:val="on"/>
                              <m:supHide m:val="on"/>
                              <m:ctrlPr>
                                <a:rPr lang="es-MX" sz="1600" b="0" i="1">
                                  <a:latin typeface="Cambria Math" panose="02040503050406030204" pitchFamily="18" charset="0"/>
                                </a:rPr>
                              </m:ctrlPr>
                            </m:naryPr>
                            <m:sub/>
                            <m:sup/>
                            <m:e>
                              <m:sSup>
                                <m:sSupPr>
                                  <m:ctrlPr>
                                    <a:rPr lang="es-MX" sz="1600" b="0" i="1">
                                      <a:latin typeface="Cambria Math" panose="02040503050406030204" pitchFamily="18" charset="0"/>
                                    </a:rPr>
                                  </m:ctrlPr>
                                </m:sSupPr>
                                <m:e>
                                  <m:r>
                                    <a:rPr lang="es-MX" sz="1600" b="0" i="1">
                                      <a:latin typeface="Cambria Math" panose="02040503050406030204" pitchFamily="18" charset="0"/>
                                    </a:rPr>
                                    <m:t>𝑑</m:t>
                                  </m:r>
                                </m:e>
                                <m:sup>
                                  <m:r>
                                    <a:rPr lang="es-MX" sz="1600" b="0" i="1">
                                      <a:latin typeface="Cambria Math" panose="02040503050406030204" pitchFamily="18" charset="0"/>
                                    </a:rPr>
                                    <m:t>2</m:t>
                                  </m:r>
                                </m:sup>
                              </m:sSup>
                              <m:r>
                                <a:rPr lang="es-MX" sz="1600" b="0" i="1">
                                  <a:latin typeface="Cambria Math" panose="02040503050406030204" pitchFamily="18" charset="0"/>
                                </a:rPr>
                                <m:t>−</m:t>
                              </m:r>
                              <m:f>
                                <m:fPr>
                                  <m:ctrlPr>
                                    <a:rPr lang="es-MX" sz="1600" b="0" i="1">
                                      <a:latin typeface="Cambria Math" panose="02040503050406030204" pitchFamily="18" charset="0"/>
                                    </a:rPr>
                                  </m:ctrlPr>
                                </m:fPr>
                                <m:num>
                                  <m:sSup>
                                    <m:sSupPr>
                                      <m:ctrlPr>
                                        <a:rPr lang="es-MX" sz="1600" b="0" i="1">
                                          <a:latin typeface="Cambria Math" panose="02040503050406030204" pitchFamily="18" charset="0"/>
                                        </a:rPr>
                                      </m:ctrlPr>
                                    </m:sSupPr>
                                    <m:e>
                                      <m:r>
                                        <a:rPr lang="es-MX" sz="1600" b="0" i="1">
                                          <a:latin typeface="Cambria Math" panose="02040503050406030204" pitchFamily="18" charset="0"/>
                                        </a:rPr>
                                        <m:t>(</m:t>
                                      </m:r>
                                      <m:nary>
                                        <m:naryPr>
                                          <m:chr m:val="∑"/>
                                          <m:subHide m:val="on"/>
                                          <m:supHide m:val="on"/>
                                          <m:ctrlPr>
                                            <a:rPr lang="es-MX" sz="1600" b="0" i="1">
                                              <a:latin typeface="Cambria Math" panose="02040503050406030204" pitchFamily="18" charset="0"/>
                                            </a:rPr>
                                          </m:ctrlPr>
                                        </m:naryPr>
                                        <m:sub/>
                                        <m:sup/>
                                        <m:e>
                                          <m:r>
                                            <a:rPr lang="es-MX" sz="1600" b="0" i="1">
                                              <a:latin typeface="Cambria Math" panose="02040503050406030204" pitchFamily="18" charset="0"/>
                                            </a:rPr>
                                            <m:t>𝑑</m:t>
                                          </m:r>
                                        </m:e>
                                      </m:nary>
                                      <m:r>
                                        <a:rPr lang="es-MX" sz="1600" b="0" i="1">
                                          <a:latin typeface="Cambria Math" panose="02040503050406030204" pitchFamily="18" charset="0"/>
                                        </a:rPr>
                                        <m:t>)</m:t>
                                      </m:r>
                                    </m:e>
                                    <m:sup>
                                      <m:r>
                                        <a:rPr lang="es-MX" sz="1600" b="0" i="1">
                                          <a:latin typeface="Cambria Math" panose="02040503050406030204" pitchFamily="18" charset="0"/>
                                        </a:rPr>
                                        <m:t>2</m:t>
                                      </m:r>
                                    </m:sup>
                                  </m:sSup>
                                </m:num>
                                <m:den>
                                  <m:r>
                                    <a:rPr lang="es-MX" sz="1600" b="0" i="1">
                                      <a:latin typeface="Cambria Math" panose="02040503050406030204" pitchFamily="18" charset="0"/>
                                    </a:rPr>
                                    <m:t>𝑛</m:t>
                                  </m:r>
                                </m:den>
                              </m:f>
                            </m:e>
                          </m:nary>
                        </m:num>
                        <m:den>
                          <m:r>
                            <a:rPr lang="es-MX" sz="1600" b="0" i="1">
                              <a:latin typeface="Cambria Math" panose="02040503050406030204" pitchFamily="18" charset="0"/>
                            </a:rPr>
                            <m:t>𝑛</m:t>
                          </m:r>
                          <m:r>
                            <a:rPr lang="es-MX" sz="1600" b="0" i="1">
                              <a:latin typeface="Cambria Math" panose="02040503050406030204" pitchFamily="18" charset="0"/>
                            </a:rPr>
                            <m:t>−</m:t>
                          </m:r>
                          <m:r>
                            <a:rPr lang="es-MX" sz="1600" b="0" i="1">
                              <a:latin typeface="Cambria Math" panose="02040503050406030204" pitchFamily="18" charset="0"/>
                            </a:rPr>
                            <m:t>1</m:t>
                          </m:r>
                        </m:den>
                      </m:f>
                    </m:e>
                  </m:rad>
                </m:oMath>
              </a14:m>
              <a:r>
                <a:rPr lang="es-EC" sz="1600"/>
                <a:t>=</a:t>
              </a:r>
              <a:endParaRPr lang="es-EC" sz="1100"/>
            </a:p>
          </xdr:txBody>
        </xdr:sp>
      </mc:Choice>
      <mc:Fallback>
        <xdr:sp macro="" textlink="">
          <xdr:nvSpPr>
            <xdr:cNvPr id="43" name="CuadroTexto 42">
              <a:extLst>
                <a:ext uri="{FF2B5EF4-FFF2-40B4-BE49-F238E27FC236}">
                  <a16:creationId xmlns:a16="http://schemas.microsoft.com/office/drawing/2014/main" id="{42E5765C-6CF1-4A1D-939A-6140A1D58386}"/>
                </a:ext>
              </a:extLst>
            </xdr:cNvPr>
            <xdr:cNvSpPr txBox="1"/>
          </xdr:nvSpPr>
          <xdr:spPr>
            <a:xfrm>
              <a:off x="892966" y="24598978"/>
              <a:ext cx="2319867" cy="785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600" b="0"/>
                <a:t>Sd</a:t>
              </a:r>
              <a:r>
                <a:rPr lang="es-MX" sz="1600" b="0" i="0">
                  <a:latin typeface="Cambria Math" panose="02040503050406030204" pitchFamily="18" charset="0"/>
                </a:rPr>
                <a:t>=√((∑▒〖𝑑^2−〖(∑▒𝑑)〗^2/𝑛〗)/(𝑛−1))</a:t>
              </a:r>
              <a:r>
                <a:rPr lang="es-EC" sz="1600"/>
                <a:t>=</a:t>
              </a:r>
              <a:endParaRPr lang="es-EC" sz="1100"/>
            </a:p>
          </xdr:txBody>
        </xdr:sp>
      </mc:Fallback>
    </mc:AlternateContent>
    <xdr:clientData/>
  </xdr:oneCellAnchor>
  <xdr:oneCellAnchor>
    <xdr:from>
      <xdr:col>2</xdr:col>
      <xdr:colOff>705720</xdr:colOff>
      <xdr:row>139</xdr:row>
      <xdr:rowOff>141031</xdr:rowOff>
    </xdr:from>
    <xdr:ext cx="1673045" cy="660726"/>
    <mc:AlternateContent xmlns:mc="http://schemas.openxmlformats.org/markup-compatibility/2006">
      <mc:Choice xmlns:a14="http://schemas.microsoft.com/office/drawing/2010/main" Requires="a14">
        <xdr:sp macro="" textlink="">
          <xdr:nvSpPr>
            <xdr:cNvPr id="44" name="CuadroTexto 43">
              <a:extLst>
                <a:ext uri="{FF2B5EF4-FFF2-40B4-BE49-F238E27FC236}">
                  <a16:creationId xmlns:a16="http://schemas.microsoft.com/office/drawing/2014/main" id="{B8FDB92C-7824-4585-89A4-7065B518365D}"/>
                </a:ext>
              </a:extLst>
            </xdr:cNvPr>
            <xdr:cNvSpPr txBox="1"/>
          </xdr:nvSpPr>
          <xdr:spPr>
            <a:xfrm>
              <a:off x="2295981" y="24604544"/>
              <a:ext cx="1673045" cy="660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ad>
                      <m:radPr>
                        <m:degHide m:val="on"/>
                        <m:ctrlPr>
                          <a:rPr lang="es-MX" sz="1400" b="0" i="1">
                            <a:solidFill>
                              <a:schemeClr val="tx1"/>
                            </a:solidFill>
                            <a:effectLst/>
                            <a:latin typeface="+mn-lt"/>
                            <a:ea typeface="+mn-ea"/>
                            <a:cs typeface="+mn-cs"/>
                          </a:rPr>
                        </m:ctrlPr>
                      </m:radPr>
                      <m:deg/>
                      <m:e>
                        <m:f>
                          <m:fPr>
                            <m:ctrlPr>
                              <a:rPr lang="es-MX" sz="1400" b="0" i="1">
                                <a:solidFill>
                                  <a:schemeClr val="tx1"/>
                                </a:solidFill>
                                <a:effectLst/>
                                <a:latin typeface="+mn-lt"/>
                                <a:ea typeface="+mn-ea"/>
                                <a:cs typeface="+mn-cs"/>
                              </a:rPr>
                            </m:ctrlPr>
                          </m:fPr>
                          <m:num>
                            <m:r>
                              <a:rPr lang="es-MX" sz="1400" b="0" i="1">
                                <a:solidFill>
                                  <a:schemeClr val="tx1"/>
                                </a:solidFill>
                                <a:effectLst/>
                                <a:latin typeface="Cambria Math" panose="02040503050406030204" pitchFamily="18" charset="0"/>
                                <a:ea typeface="+mn-ea"/>
                                <a:cs typeface="+mn-cs"/>
                              </a:rPr>
                              <m:t>3675</m:t>
                            </m:r>
                            <m:r>
                              <a:rPr lang="es-MX" sz="1400" b="0" i="1">
                                <a:solidFill>
                                  <a:schemeClr val="tx1"/>
                                </a:solidFill>
                                <a:effectLst/>
                                <a:latin typeface="Cambria Math" panose="02040503050406030204" pitchFamily="18" charset="0"/>
                                <a:ea typeface="+mn-ea"/>
                                <a:cs typeface="+mn-cs"/>
                              </a:rPr>
                              <m:t>−</m:t>
                            </m:r>
                            <m:f>
                              <m:fPr>
                                <m:ctrlPr>
                                  <a:rPr lang="es-MX" sz="1400" b="0" i="1">
                                    <a:solidFill>
                                      <a:schemeClr val="tx1"/>
                                    </a:solidFill>
                                    <a:effectLst/>
                                    <a:latin typeface="Cambria Math" panose="02040503050406030204" pitchFamily="18" charset="0"/>
                                    <a:ea typeface="+mn-ea"/>
                                    <a:cs typeface="+mn-cs"/>
                                  </a:rPr>
                                </m:ctrlPr>
                              </m:fPr>
                              <m:num>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85</m:t>
                                    </m:r>
                                    <m:r>
                                      <a:rPr lang="es-MX" sz="1400" b="0" i="1">
                                        <a:solidFill>
                                          <a:schemeClr val="tx1"/>
                                        </a:solidFill>
                                        <a:effectLst/>
                                        <a:latin typeface="Cambria Math" panose="02040503050406030204" pitchFamily="18" charset="0"/>
                                        <a:ea typeface="+mn-ea"/>
                                        <a:cs typeface="+mn-cs"/>
                                      </a:rPr>
                                      <m:t>)</m:t>
                                    </m:r>
                                  </m:e>
                                  <m:sup>
                                    <m:r>
                                      <a:rPr lang="es-MX" sz="1400" b="0" i="1">
                                        <a:solidFill>
                                          <a:schemeClr val="tx1"/>
                                        </a:solidFill>
                                        <a:effectLst/>
                                        <a:latin typeface="Cambria Math" panose="02040503050406030204" pitchFamily="18" charset="0"/>
                                        <a:ea typeface="+mn-ea"/>
                                        <a:cs typeface="+mn-cs"/>
                                      </a:rPr>
                                      <m:t>2</m:t>
                                    </m:r>
                                  </m:sup>
                                </m:sSup>
                              </m:num>
                              <m:den>
                                <m:r>
                                  <a:rPr lang="es-MX" sz="1400" b="0" i="1">
                                    <a:solidFill>
                                      <a:schemeClr val="tx1"/>
                                    </a:solidFill>
                                    <a:effectLst/>
                                    <a:latin typeface="Cambria Math" panose="02040503050406030204" pitchFamily="18" charset="0"/>
                                    <a:ea typeface="+mn-ea"/>
                                    <a:cs typeface="+mn-cs"/>
                                  </a:rPr>
                                  <m:t>10</m:t>
                                </m:r>
                              </m:den>
                            </m:f>
                          </m:num>
                          <m:den>
                            <m:r>
                              <a:rPr lang="es-MX" sz="1400" b="0" i="1">
                                <a:solidFill>
                                  <a:schemeClr val="tx1"/>
                                </a:solidFill>
                                <a:effectLst/>
                                <a:latin typeface="Cambria Math" panose="02040503050406030204" pitchFamily="18" charset="0"/>
                                <a:ea typeface="+mn-ea"/>
                                <a:cs typeface="+mn-cs"/>
                              </a:rPr>
                              <m:t>10</m:t>
                            </m:r>
                            <m:r>
                              <a:rPr lang="es-MX" sz="1400" b="0" i="1">
                                <a:solidFill>
                                  <a:schemeClr val="tx1"/>
                                </a:solidFill>
                                <a:effectLst/>
                                <a:latin typeface="+mn-lt"/>
                                <a:ea typeface="+mn-ea"/>
                                <a:cs typeface="+mn-cs"/>
                              </a:rPr>
                              <m:t>−</m:t>
                            </m:r>
                            <m:r>
                              <a:rPr lang="es-MX" sz="1400" b="0" i="1">
                                <a:solidFill>
                                  <a:schemeClr val="tx1"/>
                                </a:solidFill>
                                <a:effectLst/>
                                <a:latin typeface="+mn-lt"/>
                                <a:ea typeface="+mn-ea"/>
                                <a:cs typeface="+mn-cs"/>
                              </a:rPr>
                              <m:t>1</m:t>
                            </m:r>
                          </m:den>
                        </m:f>
                        <m:r>
                          <a:rPr lang="es-MX" sz="1400" b="0" i="1">
                            <a:solidFill>
                              <a:schemeClr val="tx1"/>
                            </a:solidFill>
                            <a:effectLst/>
                            <a:latin typeface="Cambria Math" panose="02040503050406030204" pitchFamily="18" charset="0"/>
                            <a:ea typeface="+mn-ea"/>
                            <a:cs typeface="+mn-cs"/>
                          </a:rPr>
                          <m:t>=</m:t>
                        </m:r>
                      </m:e>
                    </m:rad>
                  </m:oMath>
                </m:oMathPara>
              </a14:m>
              <a:endParaRPr lang="es-EC" sz="1100"/>
            </a:p>
          </xdr:txBody>
        </xdr:sp>
      </mc:Choice>
      <mc:Fallback>
        <xdr:sp macro="" textlink="">
          <xdr:nvSpPr>
            <xdr:cNvPr id="44" name="CuadroTexto 43">
              <a:extLst>
                <a:ext uri="{FF2B5EF4-FFF2-40B4-BE49-F238E27FC236}">
                  <a16:creationId xmlns:a16="http://schemas.microsoft.com/office/drawing/2014/main" id="{B8FDB92C-7824-4585-89A4-7065B518365D}"/>
                </a:ext>
              </a:extLst>
            </xdr:cNvPr>
            <xdr:cNvSpPr txBox="1"/>
          </xdr:nvSpPr>
          <xdr:spPr>
            <a:xfrm>
              <a:off x="2295981" y="24604544"/>
              <a:ext cx="1673045" cy="660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3675−〖(−85)〗^2/10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10</a:t>
              </a:r>
              <a:r>
                <a:rPr lang="es-MX" sz="1400" b="0" i="0">
                  <a:solidFill>
                    <a:schemeClr val="tx1"/>
                  </a:solidFill>
                  <a:effectLst/>
                  <a:latin typeface="+mn-lt"/>
                  <a:ea typeface="+mn-ea"/>
                  <a:cs typeface="+mn-cs"/>
                </a:rPr>
                <a:t>−1)</a:t>
              </a:r>
              <a:r>
                <a:rPr lang="es-MX" sz="1400" b="0" i="0">
                  <a:solidFill>
                    <a:schemeClr val="tx1"/>
                  </a:solidFill>
                  <a:effectLst/>
                  <a:latin typeface="Cambria Math" panose="02040503050406030204" pitchFamily="18" charset="0"/>
                  <a:ea typeface="+mn-ea"/>
                  <a:cs typeface="+mn-cs"/>
                </a:rPr>
                <a:t>=</a:t>
              </a:r>
              <a:r>
                <a:rPr lang="es-MX" sz="1400" b="0" i="0">
                  <a:solidFill>
                    <a:schemeClr val="tx1"/>
                  </a:solidFill>
                  <a:effectLst/>
                  <a:latin typeface="+mn-lt"/>
                  <a:ea typeface="+mn-ea"/>
                  <a:cs typeface="+mn-cs"/>
                </a:rPr>
                <a:t>)</a:t>
              </a:r>
              <a:endParaRPr lang="es-EC" sz="1100"/>
            </a:p>
          </xdr:txBody>
        </xdr:sp>
      </mc:Fallback>
    </mc:AlternateContent>
    <xdr:clientData/>
  </xdr:oneCellAnchor>
  <xdr:oneCellAnchor>
    <xdr:from>
      <xdr:col>1</xdr:col>
      <xdr:colOff>40982</xdr:colOff>
      <xdr:row>144</xdr:row>
      <xdr:rowOff>91208</xdr:rowOff>
    </xdr:from>
    <xdr:ext cx="1821275" cy="436851"/>
    <mc:AlternateContent xmlns:mc="http://schemas.openxmlformats.org/markup-compatibility/2006">
      <mc:Choice xmlns:a14="http://schemas.microsoft.com/office/drawing/2010/main" Requires="a14">
        <xdr:sp macro="" textlink="">
          <xdr:nvSpPr>
            <xdr:cNvPr id="45" name="CuadroTexto 44">
              <a:extLst>
                <a:ext uri="{FF2B5EF4-FFF2-40B4-BE49-F238E27FC236}">
                  <a16:creationId xmlns:a16="http://schemas.microsoft.com/office/drawing/2014/main" id="{97450B22-C81E-407C-A660-FBE4D0373456}"/>
                </a:ext>
              </a:extLst>
            </xdr:cNvPr>
            <xdr:cNvSpPr txBox="1"/>
          </xdr:nvSpPr>
          <xdr:spPr>
            <a:xfrm>
              <a:off x="836112" y="25667904"/>
              <a:ext cx="1821275" cy="436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800" b="0" i="1">
                      <a:latin typeface="Cambria Math" panose="02040503050406030204" pitchFamily="18" charset="0"/>
                    </a:rPr>
                    <m:t>𝑡</m:t>
                  </m:r>
                  <m:r>
                    <a:rPr lang="es-MX" sz="1800" b="0" i="1">
                      <a:latin typeface="Cambria Math" panose="02040503050406030204" pitchFamily="18" charset="0"/>
                    </a:rPr>
                    <m:t>=</m:t>
                  </m:r>
                  <m:f>
                    <m:fPr>
                      <m:ctrlPr>
                        <a:rPr lang="es-MX" sz="1800" b="0" i="1">
                          <a:latin typeface="Cambria Math" panose="02040503050406030204" pitchFamily="18" charset="0"/>
                        </a:rPr>
                      </m:ctrlPr>
                    </m:fPr>
                    <m:num>
                      <m:r>
                        <a:rPr lang="es-MX" sz="1800" b="0" i="1">
                          <a:latin typeface="Cambria Math" panose="02040503050406030204" pitchFamily="18" charset="0"/>
                        </a:rPr>
                        <m:t>𝑃𝑟𝑜𝑚𝑒𝑑𝑖𝑜𝑑</m:t>
                      </m:r>
                    </m:num>
                    <m:den>
                      <m:r>
                        <a:rPr lang="es-MX" sz="1800" b="0" i="1">
                          <a:latin typeface="Cambria Math" panose="02040503050406030204" pitchFamily="18" charset="0"/>
                        </a:rPr>
                        <m:t>𝑆𝑑</m:t>
                      </m:r>
                      <m:r>
                        <a:rPr lang="es-MX" sz="1800" b="0" i="1">
                          <a:latin typeface="Cambria Math" panose="02040503050406030204" pitchFamily="18" charset="0"/>
                        </a:rPr>
                        <m:t>/</m:t>
                      </m:r>
                      <m:rad>
                        <m:radPr>
                          <m:degHide m:val="on"/>
                          <m:ctrlPr>
                            <a:rPr lang="es-MX" sz="1800" b="0" i="1">
                              <a:latin typeface="Cambria Math" panose="02040503050406030204" pitchFamily="18" charset="0"/>
                            </a:rPr>
                          </m:ctrlPr>
                        </m:radPr>
                        <m:deg/>
                        <m:e>
                          <m:r>
                            <a:rPr lang="es-MX" sz="1800" b="0" i="1">
                              <a:latin typeface="Cambria Math" panose="02040503050406030204" pitchFamily="18" charset="0"/>
                            </a:rPr>
                            <m:t>𝑛</m:t>
                          </m:r>
                        </m:e>
                      </m:rad>
                    </m:den>
                  </m:f>
                </m:oMath>
              </a14:m>
              <a:r>
                <a:rPr lang="es-EC" sz="1400"/>
                <a:t> =</a:t>
              </a:r>
              <a:endParaRPr lang="es-EC" sz="1100"/>
            </a:p>
          </xdr:txBody>
        </xdr:sp>
      </mc:Choice>
      <mc:Fallback>
        <xdr:sp macro="" textlink="">
          <xdr:nvSpPr>
            <xdr:cNvPr id="45" name="CuadroTexto 44">
              <a:extLst>
                <a:ext uri="{FF2B5EF4-FFF2-40B4-BE49-F238E27FC236}">
                  <a16:creationId xmlns:a16="http://schemas.microsoft.com/office/drawing/2014/main" id="{97450B22-C81E-407C-A660-FBE4D0373456}"/>
                </a:ext>
              </a:extLst>
            </xdr:cNvPr>
            <xdr:cNvSpPr txBox="1"/>
          </xdr:nvSpPr>
          <xdr:spPr>
            <a:xfrm>
              <a:off x="836112" y="25667904"/>
              <a:ext cx="1821275" cy="436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800" b="0" i="0">
                  <a:latin typeface="Cambria Math" panose="02040503050406030204" pitchFamily="18" charset="0"/>
                </a:rPr>
                <a:t>𝑡=𝑃𝑟𝑜𝑚𝑒𝑑𝑖𝑜𝑑/(𝑆𝑑/√𝑛)</a:t>
              </a:r>
              <a:r>
                <a:rPr lang="es-EC" sz="1400"/>
                <a:t> =</a:t>
              </a:r>
              <a:endParaRPr lang="es-EC" sz="1100"/>
            </a:p>
          </xdr:txBody>
        </xdr:sp>
      </mc:Fallback>
    </mc:AlternateContent>
    <xdr:clientData/>
  </xdr:oneCellAnchor>
  <xdr:oneCellAnchor>
    <xdr:from>
      <xdr:col>2</xdr:col>
      <xdr:colOff>738439</xdr:colOff>
      <xdr:row>144</xdr:row>
      <xdr:rowOff>108308</xdr:rowOff>
    </xdr:from>
    <xdr:ext cx="1063688" cy="467757"/>
    <mc:AlternateContent xmlns:mc="http://schemas.openxmlformats.org/markup-compatibility/2006">
      <mc:Choice xmlns:a14="http://schemas.microsoft.com/office/drawing/2010/main" Requires="a14">
        <xdr:sp macro="" textlink="">
          <xdr:nvSpPr>
            <xdr:cNvPr id="46" name="CuadroTexto 45">
              <a:extLst>
                <a:ext uri="{FF2B5EF4-FFF2-40B4-BE49-F238E27FC236}">
                  <a16:creationId xmlns:a16="http://schemas.microsoft.com/office/drawing/2014/main" id="{524C2087-1A22-4CC2-9742-9810A81660BD}"/>
                </a:ext>
              </a:extLst>
            </xdr:cNvPr>
            <xdr:cNvSpPr txBox="1"/>
          </xdr:nvSpPr>
          <xdr:spPr>
            <a:xfrm>
              <a:off x="2328700" y="25685004"/>
              <a:ext cx="1063688" cy="46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lang="es-MX" sz="1400" b="0" i="1">
                            <a:solidFill>
                              <a:schemeClr val="tx1"/>
                            </a:solidFill>
                            <a:effectLst/>
                            <a:latin typeface="+mn-lt"/>
                            <a:ea typeface="+mn-ea"/>
                            <a:cs typeface="+mn-cs"/>
                          </a:rPr>
                        </m:ctrlPr>
                      </m:fPr>
                      <m:num>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9</m:t>
                        </m:r>
                      </m:num>
                      <m:den>
                        <m:r>
                          <a:rPr lang="es-MX" sz="1400" b="0" i="1">
                            <a:solidFill>
                              <a:schemeClr val="tx1"/>
                            </a:solidFill>
                            <a:effectLst/>
                            <a:latin typeface="Cambria Math" panose="02040503050406030204" pitchFamily="18" charset="0"/>
                            <a:ea typeface="+mn-ea"/>
                            <a:cs typeface="+mn-cs"/>
                          </a:rPr>
                          <m:t>18</m:t>
                        </m:r>
                        <m:r>
                          <a:rPr lang="es-MX" sz="1400" b="0" i="1">
                            <a:solidFill>
                              <a:schemeClr val="tx1"/>
                            </a:solidFill>
                            <a:effectLst/>
                            <a:latin typeface="Cambria Math" panose="02040503050406030204" pitchFamily="18" charset="0"/>
                            <a:ea typeface="+mn-ea"/>
                            <a:cs typeface="+mn-cs"/>
                          </a:rPr>
                          <m:t>,</m:t>
                        </m:r>
                        <m:r>
                          <a:rPr lang="es-MX" sz="1400" b="0" i="1">
                            <a:solidFill>
                              <a:schemeClr val="tx1"/>
                            </a:solidFill>
                            <a:effectLst/>
                            <a:latin typeface="Cambria Math" panose="02040503050406030204" pitchFamily="18" charset="0"/>
                            <a:ea typeface="+mn-ea"/>
                            <a:cs typeface="+mn-cs"/>
                          </a:rPr>
                          <m:t>11</m:t>
                        </m:r>
                        <m:r>
                          <a:rPr lang="es-MX" sz="1400" b="0" i="1">
                            <a:solidFill>
                              <a:schemeClr val="tx1"/>
                            </a:solidFill>
                            <a:effectLst/>
                            <a:latin typeface="Cambria Math" panose="02040503050406030204" pitchFamily="18" charset="0"/>
                            <a:ea typeface="+mn-ea"/>
                            <a:cs typeface="+mn-cs"/>
                          </a:rPr>
                          <m:t>/</m:t>
                        </m:r>
                        <m:rad>
                          <m:radPr>
                            <m:degHide m:val="on"/>
                            <m:ctrlPr>
                              <a:rPr lang="es-MX" sz="1400" b="0" i="1">
                                <a:solidFill>
                                  <a:schemeClr val="tx1"/>
                                </a:solidFill>
                                <a:effectLst/>
                                <a:latin typeface="+mn-lt"/>
                                <a:ea typeface="+mn-ea"/>
                                <a:cs typeface="+mn-cs"/>
                              </a:rPr>
                            </m:ctrlPr>
                          </m:radPr>
                          <m:deg/>
                          <m:e>
                            <m:r>
                              <a:rPr lang="es-MX" sz="1400" b="0" i="1">
                                <a:solidFill>
                                  <a:schemeClr val="tx1"/>
                                </a:solidFill>
                                <a:effectLst/>
                                <a:latin typeface="Cambria Math" panose="02040503050406030204" pitchFamily="18" charset="0"/>
                                <a:ea typeface="+mn-ea"/>
                                <a:cs typeface="+mn-cs"/>
                              </a:rPr>
                              <m:t>10</m:t>
                            </m:r>
                          </m:e>
                        </m:rad>
                      </m:den>
                    </m:f>
                    <m:r>
                      <a:rPr lang="es-MX" sz="1400" b="0" i="1">
                        <a:solidFill>
                          <a:schemeClr val="tx1"/>
                        </a:solidFill>
                        <a:effectLst/>
                        <a:latin typeface="Cambria Math" panose="02040503050406030204" pitchFamily="18" charset="0"/>
                        <a:ea typeface="+mn-ea"/>
                        <a:cs typeface="+mn-cs"/>
                      </a:rPr>
                      <m:t>=</m:t>
                    </m:r>
                  </m:oMath>
                </m:oMathPara>
              </a14:m>
              <a:endParaRPr lang="es-EC" sz="1100"/>
            </a:p>
          </xdr:txBody>
        </xdr:sp>
      </mc:Choice>
      <mc:Fallback>
        <xdr:sp macro="" textlink="">
          <xdr:nvSpPr>
            <xdr:cNvPr id="46" name="CuadroTexto 45">
              <a:extLst>
                <a:ext uri="{FF2B5EF4-FFF2-40B4-BE49-F238E27FC236}">
                  <a16:creationId xmlns:a16="http://schemas.microsoft.com/office/drawing/2014/main" id="{524C2087-1A22-4CC2-9742-9810A81660BD}"/>
                </a:ext>
              </a:extLst>
            </xdr:cNvPr>
            <xdr:cNvSpPr txBox="1"/>
          </xdr:nvSpPr>
          <xdr:spPr>
            <a:xfrm>
              <a:off x="2328700" y="25685004"/>
              <a:ext cx="1063688" cy="46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−9</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18,11/</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10</a:t>
              </a:r>
              <a:r>
                <a:rPr lang="es-MX" sz="1400" b="0" i="0">
                  <a:solidFill>
                    <a:schemeClr val="tx1"/>
                  </a:solidFill>
                  <a:effectLst/>
                  <a:latin typeface="+mn-lt"/>
                  <a:ea typeface="+mn-ea"/>
                  <a:cs typeface="+mn-cs"/>
                </a:rPr>
                <a:t>)</a:t>
              </a:r>
              <a:r>
                <a:rPr lang="es-MX" sz="1400" b="0" i="0">
                  <a:solidFill>
                    <a:schemeClr val="tx1"/>
                  </a:solidFill>
                  <a:effectLst/>
                  <a:latin typeface="Cambria Math" panose="02040503050406030204" pitchFamily="18" charset="0"/>
                  <a:ea typeface="+mn-ea"/>
                  <a:cs typeface="+mn-cs"/>
                </a:rPr>
                <a:t>=</a:t>
              </a:r>
              <a:endParaRPr lang="es-EC" sz="1100"/>
            </a:p>
          </xdr:txBody>
        </xdr:sp>
      </mc:Fallback>
    </mc:AlternateContent>
    <xdr:clientData/>
  </xdr:oneCellAnchor>
  <xdr:oneCellAnchor>
    <xdr:from>
      <xdr:col>14</xdr:col>
      <xdr:colOff>83820</xdr:colOff>
      <xdr:row>86</xdr:row>
      <xdr:rowOff>205740</xdr:rowOff>
    </xdr:from>
    <xdr:ext cx="1861279" cy="662940"/>
    <mc:AlternateContent xmlns:mc="http://schemas.openxmlformats.org/markup-compatibility/2006">
      <mc:Choice xmlns:a14="http://schemas.microsoft.com/office/drawing/2010/main" Requires="a14">
        <xdr:sp macro="" textlink="">
          <xdr:nvSpPr>
            <xdr:cNvPr id="53" name="CuadroTexto 52">
              <a:extLst>
                <a:ext uri="{FF2B5EF4-FFF2-40B4-BE49-F238E27FC236}">
                  <a16:creationId xmlns:a16="http://schemas.microsoft.com/office/drawing/2014/main" id="{6894FDA9-D627-4317-9A3B-FFB776DAEAF3}"/>
                </a:ext>
              </a:extLst>
            </xdr:cNvPr>
            <xdr:cNvSpPr txBox="1"/>
          </xdr:nvSpPr>
          <xdr:spPr>
            <a:xfrm>
              <a:off x="11178540" y="17647920"/>
              <a:ext cx="1861279" cy="662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400" b="0" i="0">
                  <a:latin typeface="+mn-lt"/>
                </a:rPr>
                <a:t>Z</a:t>
              </a:r>
              <a14:m>
                <m:oMath xmlns:m="http://schemas.openxmlformats.org/officeDocument/2006/math">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m:t>
                      </m:r>
                      <m:r>
                        <a:rPr lang="es-MX" sz="1600" b="0" i="1">
                          <a:latin typeface="Cambria Math" panose="02040503050406030204" pitchFamily="18" charset="0"/>
                        </a:rPr>
                        <m:t>2</m:t>
                      </m:r>
                    </m:num>
                    <m:den>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1</m:t>
                              </m:r>
                            </m:den>
                          </m:f>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2</m:t>
                              </m:r>
                            </m:den>
                          </m:f>
                        </m:e>
                      </m:rad>
                    </m:den>
                  </m:f>
                  <m:r>
                    <a:rPr lang="es-MX" sz="1600" b="0" i="1">
                      <a:latin typeface="Cambria Math" panose="02040503050406030204" pitchFamily="18" charset="0"/>
                    </a:rPr>
                    <m:t>=</m:t>
                  </m:r>
                </m:oMath>
              </a14:m>
              <a:endParaRPr lang="es-EC" sz="1400"/>
            </a:p>
          </xdr:txBody>
        </xdr:sp>
      </mc:Choice>
      <mc:Fallback>
        <xdr:sp macro="" textlink="">
          <xdr:nvSpPr>
            <xdr:cNvPr id="53" name="CuadroTexto 52">
              <a:extLst>
                <a:ext uri="{FF2B5EF4-FFF2-40B4-BE49-F238E27FC236}">
                  <a16:creationId xmlns:a16="http://schemas.microsoft.com/office/drawing/2014/main" id="{6894FDA9-D627-4317-9A3B-FFB776DAEAF3}"/>
                </a:ext>
              </a:extLst>
            </xdr:cNvPr>
            <xdr:cNvSpPr txBox="1"/>
          </xdr:nvSpPr>
          <xdr:spPr>
            <a:xfrm>
              <a:off x="11178540" y="17647920"/>
              <a:ext cx="1861279" cy="662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400" b="0" i="0">
                  <a:latin typeface="+mn-lt"/>
                </a:rPr>
                <a:t>Z</a:t>
              </a:r>
              <a14:m xmlns:a14="http://schemas.microsoft.com/office/drawing/2010/main">
                <m:oMath xmlns:m="http://schemas.openxmlformats.org/officeDocument/2006/math">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m:t>
                      </m:r>
                      <m:r>
                        <a:rPr lang="es-MX" sz="1600" b="0" i="1">
                          <a:latin typeface="Cambria Math" panose="02040503050406030204" pitchFamily="18" charset="0"/>
                        </a:rPr>
                        <m:t>2</m:t>
                      </m:r>
                    </m:num>
                    <m:den>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1</m:t>
                              </m:r>
                            </m:den>
                          </m:f>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2</m:t>
                              </m:r>
                            </m:den>
                          </m:f>
                        </m:e>
                      </m:rad>
                    </m:den>
                  </m:f>
                  <m:r>
                    <a:rPr lang="es-MX" sz="1600" b="0" i="1">
                      <a:latin typeface="Cambria Math" panose="02040503050406030204" pitchFamily="18" charset="0"/>
                    </a:rPr>
                    <m:t>=</m:t>
                  </m:r>
                </m:oMath>
              </a14:m>
              <a:endParaRPr lang="es-EC" sz="1400"/>
            </a:p>
          </xdr:txBody>
        </xdr:sp>
      </mc:Fallback>
    </mc:AlternateContent>
    <xdr:clientData/>
  </xdr:oneCellAnchor>
  <xdr:oneCellAnchor>
    <xdr:from>
      <xdr:col>16</xdr:col>
      <xdr:colOff>312420</xdr:colOff>
      <xdr:row>86</xdr:row>
      <xdr:rowOff>175260</xdr:rowOff>
    </xdr:from>
    <xdr:ext cx="2598420" cy="655320"/>
    <mc:AlternateContent xmlns:mc="http://schemas.openxmlformats.org/markup-compatibility/2006">
      <mc:Choice xmlns:a14="http://schemas.microsoft.com/office/drawing/2010/main" Requires="a14">
        <xdr:sp macro="" textlink="">
          <xdr:nvSpPr>
            <xdr:cNvPr id="59" name="CuadroTexto 58">
              <a:extLst>
                <a:ext uri="{FF2B5EF4-FFF2-40B4-BE49-F238E27FC236}">
                  <a16:creationId xmlns:a16="http://schemas.microsoft.com/office/drawing/2014/main" id="{4E1908E7-4D33-4CFA-94CE-52539B4C8542}"/>
                </a:ext>
              </a:extLst>
            </xdr:cNvPr>
            <xdr:cNvSpPr txBox="1"/>
          </xdr:nvSpPr>
          <xdr:spPr>
            <a:xfrm>
              <a:off x="12992100" y="17617440"/>
              <a:ext cx="2598420" cy="655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58</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m:t>
                        </m:r>
                      </m:num>
                      <m:den>
                        <m:rad>
                          <m:radPr>
                            <m:degHide m:val="on"/>
                            <m:ctrlPr>
                              <a:rPr lang="es-MX" sz="1200" b="0" i="1">
                                <a:latin typeface="Cambria Math" panose="02040503050406030204" pitchFamily="18" charset="0"/>
                              </a:rPr>
                            </m:ctrlPr>
                          </m:radPr>
                          <m:deg/>
                          <m:e>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60</m:t>
                                </m:r>
                              </m:den>
                            </m:f>
                            <m:r>
                              <a:rPr lang="es-MX" sz="1200" b="0" i="1">
                                <a:latin typeface="Cambria Math" panose="02040503050406030204" pitchFamily="18" charset="0"/>
                              </a:rPr>
                              <m:t>+</m:t>
                            </m:r>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40</m:t>
                                </m:r>
                              </m:den>
                            </m:f>
                          </m:e>
                        </m:rad>
                      </m:den>
                    </m:f>
                    <m:r>
                      <a:rPr lang="es-MX" sz="1200" b="0" i="1">
                        <a:latin typeface="Cambria Math" panose="02040503050406030204" pitchFamily="18" charset="0"/>
                      </a:rPr>
                      <m:t>=</m:t>
                    </m:r>
                  </m:oMath>
                </m:oMathPara>
              </a14:m>
              <a:endParaRPr lang="es-EC" sz="1100"/>
            </a:p>
          </xdr:txBody>
        </xdr:sp>
      </mc:Choice>
      <mc:Fallback>
        <xdr:sp macro="" textlink="">
          <xdr:nvSpPr>
            <xdr:cNvPr id="59" name="CuadroTexto 58">
              <a:extLst>
                <a:ext uri="{FF2B5EF4-FFF2-40B4-BE49-F238E27FC236}">
                  <a16:creationId xmlns:a16="http://schemas.microsoft.com/office/drawing/2014/main" id="{4E1908E7-4D33-4CFA-94CE-52539B4C8542}"/>
                </a:ext>
              </a:extLst>
            </xdr:cNvPr>
            <xdr:cNvSpPr txBox="1"/>
          </xdr:nvSpPr>
          <xdr:spPr>
            <a:xfrm>
              <a:off x="12992100" y="17617440"/>
              <a:ext cx="2598420" cy="655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xmlns:a14="http://schemas.microsoft.com/office/drawing/2010/main">
                <m:oMathPara xmlns:m="http://schemas.openxmlformats.org/officeDocument/2006/math">
                  <m:oMathParaPr>
                    <m:jc m:val="centerGroup"/>
                  </m:oMathParaPr>
                  <m:oMath xmlns:m="http://schemas.openxmlformats.org/officeDocument/2006/math">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58</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m:t>
                        </m:r>
                      </m:num>
                      <m:den>
                        <m:rad>
                          <m:radPr>
                            <m:degHide m:val="on"/>
                            <m:ctrlPr>
                              <a:rPr lang="es-MX" sz="1200" b="0" i="1">
                                <a:latin typeface="Cambria Math" panose="02040503050406030204" pitchFamily="18" charset="0"/>
                              </a:rPr>
                            </m:ctrlPr>
                          </m:radPr>
                          <m:deg/>
                          <m:e>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60</m:t>
                                </m:r>
                              </m:den>
                            </m:f>
                            <m:r>
                              <a:rPr lang="es-MX" sz="1200" b="0" i="1">
                                <a:latin typeface="Cambria Math" panose="02040503050406030204" pitchFamily="18" charset="0"/>
                              </a:rPr>
                              <m:t>+</m:t>
                            </m:r>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40</m:t>
                                </m:r>
                              </m:den>
                            </m:f>
                          </m:e>
                        </m:rad>
                      </m:den>
                    </m:f>
                    <m:r>
                      <a:rPr lang="es-MX" sz="1200" b="0" i="1">
                        <a:latin typeface="Cambria Math" panose="02040503050406030204" pitchFamily="18" charset="0"/>
                      </a:rPr>
                      <m:t>=</m:t>
                    </m:r>
                  </m:oMath>
                </m:oMathPara>
              </a14:m>
              <a:endParaRPr lang="es-EC" sz="1100"/>
            </a:p>
          </xdr:txBody>
        </xdr:sp>
      </mc:Fallback>
    </mc:AlternateContent>
    <xdr:clientData/>
  </xdr:oneCellAnchor>
  <xdr:oneCellAnchor>
    <xdr:from>
      <xdr:col>14</xdr:col>
      <xdr:colOff>83820</xdr:colOff>
      <xdr:row>100</xdr:row>
      <xdr:rowOff>175260</xdr:rowOff>
    </xdr:from>
    <xdr:ext cx="1861279" cy="662940"/>
    <mc:AlternateContent xmlns:mc="http://schemas.openxmlformats.org/markup-compatibility/2006">
      <mc:Choice xmlns:a14="http://schemas.microsoft.com/office/drawing/2010/main" Requires="a14">
        <xdr:sp macro="" textlink="">
          <xdr:nvSpPr>
            <xdr:cNvPr id="60" name="CuadroTexto 59">
              <a:extLst>
                <a:ext uri="{FF2B5EF4-FFF2-40B4-BE49-F238E27FC236}">
                  <a16:creationId xmlns:a16="http://schemas.microsoft.com/office/drawing/2014/main" id="{38BB98DF-506A-4572-8B61-ADD64773129D}"/>
                </a:ext>
              </a:extLst>
            </xdr:cNvPr>
            <xdr:cNvSpPr txBox="1"/>
          </xdr:nvSpPr>
          <xdr:spPr>
            <a:xfrm>
              <a:off x="11178540" y="20634960"/>
              <a:ext cx="1861279" cy="662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400" b="0" i="0">
                  <a:latin typeface="+mn-lt"/>
                </a:rPr>
                <a:t>Z</a:t>
              </a:r>
              <a14:m>
                <m:oMath xmlns:m="http://schemas.openxmlformats.org/officeDocument/2006/math">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m:t>
                      </m:r>
                      <m:r>
                        <a:rPr lang="es-MX" sz="1600" b="0" i="1">
                          <a:latin typeface="Cambria Math" panose="02040503050406030204" pitchFamily="18" charset="0"/>
                        </a:rPr>
                        <m:t>2</m:t>
                      </m:r>
                    </m:num>
                    <m:den>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1</m:t>
                              </m:r>
                            </m:den>
                          </m:f>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2</m:t>
                              </m:r>
                            </m:den>
                          </m:f>
                        </m:e>
                      </m:rad>
                    </m:den>
                  </m:f>
                  <m:r>
                    <a:rPr lang="es-MX" sz="1600" b="0" i="1">
                      <a:latin typeface="Cambria Math" panose="02040503050406030204" pitchFamily="18" charset="0"/>
                    </a:rPr>
                    <m:t>=</m:t>
                  </m:r>
                </m:oMath>
              </a14:m>
              <a:endParaRPr lang="es-EC" sz="1400"/>
            </a:p>
          </xdr:txBody>
        </xdr:sp>
      </mc:Choice>
      <mc:Fallback>
        <xdr:sp macro="" textlink="">
          <xdr:nvSpPr>
            <xdr:cNvPr id="60" name="CuadroTexto 59">
              <a:extLst>
                <a:ext uri="{FF2B5EF4-FFF2-40B4-BE49-F238E27FC236}">
                  <a16:creationId xmlns:a16="http://schemas.microsoft.com/office/drawing/2014/main" id="{38BB98DF-506A-4572-8B61-ADD64773129D}"/>
                </a:ext>
              </a:extLst>
            </xdr:cNvPr>
            <xdr:cNvSpPr txBox="1"/>
          </xdr:nvSpPr>
          <xdr:spPr>
            <a:xfrm>
              <a:off x="11178540" y="20634960"/>
              <a:ext cx="1861279" cy="662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400" b="0" i="0">
                  <a:latin typeface="+mn-lt"/>
                </a:rPr>
                <a:t>Z</a:t>
              </a:r>
              <a14:m xmlns:a14="http://schemas.microsoft.com/office/drawing/2010/main">
                <m:oMath xmlns:m="http://schemas.openxmlformats.org/officeDocument/2006/math">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m:t>
                      </m:r>
                      <m:r>
                        <a:rPr lang="es-MX" sz="1600" b="0" i="1">
                          <a:latin typeface="Cambria Math" panose="02040503050406030204" pitchFamily="18" charset="0"/>
                        </a:rPr>
                        <m:t>2</m:t>
                      </m:r>
                    </m:num>
                    <m:den>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1</m:t>
                              </m:r>
                            </m:den>
                          </m:f>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2</m:t>
                              </m:r>
                            </m:den>
                          </m:f>
                        </m:e>
                      </m:rad>
                    </m:den>
                  </m:f>
                  <m:r>
                    <a:rPr lang="es-MX" sz="1600" b="0" i="1">
                      <a:latin typeface="Cambria Math" panose="02040503050406030204" pitchFamily="18" charset="0"/>
                    </a:rPr>
                    <m:t>=</m:t>
                  </m:r>
                </m:oMath>
              </a14:m>
              <a:endParaRPr lang="es-EC" sz="1400"/>
            </a:p>
          </xdr:txBody>
        </xdr:sp>
      </mc:Fallback>
    </mc:AlternateContent>
    <xdr:clientData/>
  </xdr:oneCellAnchor>
  <xdr:oneCellAnchor>
    <xdr:from>
      <xdr:col>16</xdr:col>
      <xdr:colOff>251460</xdr:colOff>
      <xdr:row>100</xdr:row>
      <xdr:rowOff>152400</xdr:rowOff>
    </xdr:from>
    <xdr:ext cx="2598420" cy="655320"/>
    <mc:AlternateContent xmlns:mc="http://schemas.openxmlformats.org/markup-compatibility/2006">
      <mc:Choice xmlns:a14="http://schemas.microsoft.com/office/drawing/2010/main" Requires="a14">
        <xdr:sp macro="" textlink="">
          <xdr:nvSpPr>
            <xdr:cNvPr id="61" name="CuadroTexto 60">
              <a:extLst>
                <a:ext uri="{FF2B5EF4-FFF2-40B4-BE49-F238E27FC236}">
                  <a16:creationId xmlns:a16="http://schemas.microsoft.com/office/drawing/2014/main" id="{D38BDBE3-265B-46B4-B067-17C2C1CB114C}"/>
                </a:ext>
              </a:extLst>
            </xdr:cNvPr>
            <xdr:cNvSpPr txBox="1"/>
          </xdr:nvSpPr>
          <xdr:spPr>
            <a:xfrm>
              <a:off x="12931140" y="20612100"/>
              <a:ext cx="2598420" cy="655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58</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m:t>
                        </m:r>
                      </m:num>
                      <m:den>
                        <m:rad>
                          <m:radPr>
                            <m:degHide m:val="on"/>
                            <m:ctrlPr>
                              <a:rPr lang="es-MX" sz="1200" b="0" i="1">
                                <a:latin typeface="Cambria Math" panose="02040503050406030204" pitchFamily="18" charset="0"/>
                              </a:rPr>
                            </m:ctrlPr>
                          </m:radPr>
                          <m:deg/>
                          <m:e>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60</m:t>
                                </m:r>
                              </m:den>
                            </m:f>
                            <m:r>
                              <a:rPr lang="es-MX" sz="1200" b="0" i="1">
                                <a:latin typeface="Cambria Math" panose="02040503050406030204" pitchFamily="18" charset="0"/>
                              </a:rPr>
                              <m:t>+</m:t>
                            </m:r>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40</m:t>
                                </m:r>
                              </m:den>
                            </m:f>
                          </m:e>
                        </m:rad>
                      </m:den>
                    </m:f>
                    <m:r>
                      <a:rPr lang="es-MX" sz="1200" b="0" i="1">
                        <a:latin typeface="Cambria Math" panose="02040503050406030204" pitchFamily="18" charset="0"/>
                      </a:rPr>
                      <m:t>=</m:t>
                    </m:r>
                  </m:oMath>
                </m:oMathPara>
              </a14:m>
              <a:endParaRPr lang="es-EC" sz="1100"/>
            </a:p>
          </xdr:txBody>
        </xdr:sp>
      </mc:Choice>
      <mc:Fallback>
        <xdr:sp macro="" textlink="">
          <xdr:nvSpPr>
            <xdr:cNvPr id="61" name="CuadroTexto 60">
              <a:extLst>
                <a:ext uri="{FF2B5EF4-FFF2-40B4-BE49-F238E27FC236}">
                  <a16:creationId xmlns:a16="http://schemas.microsoft.com/office/drawing/2014/main" id="{D38BDBE3-265B-46B4-B067-17C2C1CB114C}"/>
                </a:ext>
              </a:extLst>
            </xdr:cNvPr>
            <xdr:cNvSpPr txBox="1"/>
          </xdr:nvSpPr>
          <xdr:spPr>
            <a:xfrm>
              <a:off x="12931140" y="20612100"/>
              <a:ext cx="2598420" cy="655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xmlns:a14="http://schemas.microsoft.com/office/drawing/2010/main">
                <m:oMathPara xmlns:m="http://schemas.openxmlformats.org/officeDocument/2006/math">
                  <m:oMathParaPr>
                    <m:jc m:val="centerGroup"/>
                  </m:oMathParaPr>
                  <m:oMath xmlns:m="http://schemas.openxmlformats.org/officeDocument/2006/math">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58</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m:t>
                        </m:r>
                      </m:num>
                      <m:den>
                        <m:rad>
                          <m:radPr>
                            <m:degHide m:val="on"/>
                            <m:ctrlPr>
                              <a:rPr lang="es-MX" sz="1200" b="0" i="1">
                                <a:latin typeface="Cambria Math" panose="02040503050406030204" pitchFamily="18" charset="0"/>
                              </a:rPr>
                            </m:ctrlPr>
                          </m:radPr>
                          <m:deg/>
                          <m:e>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60</m:t>
                                </m:r>
                              </m:den>
                            </m:f>
                            <m:r>
                              <a:rPr lang="es-MX" sz="1200" b="0" i="1">
                                <a:latin typeface="Cambria Math" panose="02040503050406030204" pitchFamily="18" charset="0"/>
                              </a:rPr>
                              <m:t>+</m:t>
                            </m:r>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40</m:t>
                                </m:r>
                              </m:den>
                            </m:f>
                          </m:e>
                        </m:rad>
                      </m:den>
                    </m:f>
                    <m:r>
                      <a:rPr lang="es-MX" sz="1200" b="0" i="1">
                        <a:latin typeface="Cambria Math" panose="02040503050406030204" pitchFamily="18" charset="0"/>
                      </a:rPr>
                      <m:t>=</m:t>
                    </m:r>
                  </m:oMath>
                </m:oMathPara>
              </a14:m>
              <a:endParaRPr lang="es-EC" sz="1100"/>
            </a:p>
          </xdr:txBody>
        </xdr:sp>
      </mc:Fallback>
    </mc:AlternateContent>
    <xdr:clientData/>
  </xdr:oneCellAnchor>
  <xdr:oneCellAnchor>
    <xdr:from>
      <xdr:col>14</xdr:col>
      <xdr:colOff>91440</xdr:colOff>
      <xdr:row>114</xdr:row>
      <xdr:rowOff>152400</xdr:rowOff>
    </xdr:from>
    <xdr:ext cx="1861279" cy="662940"/>
    <mc:AlternateContent xmlns:mc="http://schemas.openxmlformats.org/markup-compatibility/2006">
      <mc:Choice xmlns:a14="http://schemas.microsoft.com/office/drawing/2010/main" Requires="a14">
        <xdr:sp macro="" textlink="">
          <xdr:nvSpPr>
            <xdr:cNvPr id="62" name="CuadroTexto 61">
              <a:extLst>
                <a:ext uri="{FF2B5EF4-FFF2-40B4-BE49-F238E27FC236}">
                  <a16:creationId xmlns:a16="http://schemas.microsoft.com/office/drawing/2014/main" id="{7736245A-DC01-4C6D-B9BD-1331F05946FB}"/>
                </a:ext>
              </a:extLst>
            </xdr:cNvPr>
            <xdr:cNvSpPr txBox="1"/>
          </xdr:nvSpPr>
          <xdr:spPr>
            <a:xfrm>
              <a:off x="11186160" y="23675340"/>
              <a:ext cx="1861279" cy="662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400" b="0" i="0">
                  <a:latin typeface="+mn-lt"/>
                </a:rPr>
                <a:t>Z</a:t>
              </a:r>
              <a14:m>
                <m:oMath xmlns:m="http://schemas.openxmlformats.org/officeDocument/2006/math">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m:t>
                      </m:r>
                      <m:r>
                        <a:rPr lang="es-MX" sz="1600" b="0" i="1">
                          <a:latin typeface="Cambria Math" panose="02040503050406030204" pitchFamily="18" charset="0"/>
                        </a:rPr>
                        <m:t>2</m:t>
                      </m:r>
                    </m:num>
                    <m:den>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1</m:t>
                              </m:r>
                            </m:den>
                          </m:f>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2</m:t>
                              </m:r>
                            </m:den>
                          </m:f>
                        </m:e>
                      </m:rad>
                    </m:den>
                  </m:f>
                  <m:r>
                    <a:rPr lang="es-MX" sz="1600" b="0" i="1">
                      <a:latin typeface="Cambria Math" panose="02040503050406030204" pitchFamily="18" charset="0"/>
                    </a:rPr>
                    <m:t>=</m:t>
                  </m:r>
                </m:oMath>
              </a14:m>
              <a:endParaRPr lang="es-EC" sz="1400"/>
            </a:p>
          </xdr:txBody>
        </xdr:sp>
      </mc:Choice>
      <mc:Fallback>
        <xdr:sp macro="" textlink="">
          <xdr:nvSpPr>
            <xdr:cNvPr id="62" name="CuadroTexto 61">
              <a:extLst>
                <a:ext uri="{FF2B5EF4-FFF2-40B4-BE49-F238E27FC236}">
                  <a16:creationId xmlns:a16="http://schemas.microsoft.com/office/drawing/2014/main" id="{7736245A-DC01-4C6D-B9BD-1331F05946FB}"/>
                </a:ext>
              </a:extLst>
            </xdr:cNvPr>
            <xdr:cNvSpPr txBox="1"/>
          </xdr:nvSpPr>
          <xdr:spPr>
            <a:xfrm>
              <a:off x="11186160" y="23675340"/>
              <a:ext cx="1861279" cy="662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400" b="0" i="0">
                  <a:latin typeface="+mn-lt"/>
                </a:rPr>
                <a:t>Z</a:t>
              </a:r>
              <a14:m xmlns:a14="http://schemas.microsoft.com/office/drawing/2010/main">
                <m:oMath xmlns:m="http://schemas.openxmlformats.org/officeDocument/2006/math">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m:t>
                      </m:r>
                      <m:r>
                        <a:rPr lang="es-MX" sz="1600" b="0" i="1">
                          <a:latin typeface="Cambria Math" panose="02040503050406030204" pitchFamily="18" charset="0"/>
                        </a:rPr>
                        <m:t>2</m:t>
                      </m:r>
                    </m:num>
                    <m:den>
                      <m:rad>
                        <m:radPr>
                          <m:degHide m:val="on"/>
                          <m:ctrlPr>
                            <a:rPr lang="es-MX" sz="1600" b="0" i="1">
                              <a:latin typeface="Cambria Math" panose="02040503050406030204" pitchFamily="18" charset="0"/>
                            </a:rPr>
                          </m:ctrlPr>
                        </m:radPr>
                        <m:deg/>
                        <m:e>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1</m:t>
                              </m:r>
                            </m:den>
                          </m:f>
                          <m:r>
                            <a:rPr lang="es-MX" sz="1600" b="0" i="1">
                              <a:latin typeface="Cambria Math" panose="02040503050406030204" pitchFamily="18" charset="0"/>
                            </a:rPr>
                            <m:t>+</m:t>
                          </m:r>
                          <m:f>
                            <m:fPr>
                              <m:ctrlPr>
                                <a:rPr lang="es-MX" sz="1600" b="0" i="1">
                                  <a:latin typeface="Cambria Math" panose="02040503050406030204" pitchFamily="18" charset="0"/>
                                </a:rPr>
                              </m:ctrlPr>
                            </m:fPr>
                            <m:num>
                              <m:r>
                                <a:rPr lang="es-MX" sz="1600" b="0" i="1">
                                  <a:latin typeface="Cambria Math" panose="02040503050406030204" pitchFamily="18" charset="0"/>
                                </a:rPr>
                                <m:t>𝑝𝑐</m:t>
                              </m:r>
                              <m:r>
                                <a:rPr lang="es-MX" sz="1600" b="0" i="1">
                                  <a:latin typeface="Cambria Math" panose="02040503050406030204" pitchFamily="18" charset="0"/>
                                </a:rPr>
                                <m:t>(</m:t>
                              </m:r>
                              <m:r>
                                <a:rPr lang="es-MX" sz="1600" b="0" i="1">
                                  <a:latin typeface="Cambria Math" panose="02040503050406030204" pitchFamily="18" charset="0"/>
                                </a:rPr>
                                <m:t>1</m:t>
                              </m:r>
                              <m:r>
                                <a:rPr lang="es-MX" sz="1600" b="0" i="1">
                                  <a:latin typeface="Cambria Math" panose="02040503050406030204" pitchFamily="18" charset="0"/>
                                </a:rPr>
                                <m:t>−</m:t>
                              </m:r>
                              <m:r>
                                <a:rPr lang="es-MX" sz="1600" b="0" i="1">
                                  <a:latin typeface="Cambria Math" panose="02040503050406030204" pitchFamily="18" charset="0"/>
                                </a:rPr>
                                <m:t>𝑝𝑐</m:t>
                              </m:r>
                              <m:r>
                                <a:rPr lang="es-MX" sz="1600" b="0" i="1">
                                  <a:latin typeface="Cambria Math" panose="02040503050406030204" pitchFamily="18" charset="0"/>
                                </a:rPr>
                                <m:t>)</m:t>
                              </m:r>
                            </m:num>
                            <m:den>
                              <m:r>
                                <a:rPr lang="es-MX" sz="1600" b="0" i="1">
                                  <a:latin typeface="Cambria Math" panose="02040503050406030204" pitchFamily="18" charset="0"/>
                                </a:rPr>
                                <m:t>𝑛</m:t>
                              </m:r>
                              <m:r>
                                <a:rPr lang="es-MX" sz="1600" b="0" i="1">
                                  <a:latin typeface="Cambria Math" panose="02040503050406030204" pitchFamily="18" charset="0"/>
                                </a:rPr>
                                <m:t>2</m:t>
                              </m:r>
                            </m:den>
                          </m:f>
                        </m:e>
                      </m:rad>
                    </m:den>
                  </m:f>
                  <m:r>
                    <a:rPr lang="es-MX" sz="1600" b="0" i="1">
                      <a:latin typeface="Cambria Math" panose="02040503050406030204" pitchFamily="18" charset="0"/>
                    </a:rPr>
                    <m:t>=</m:t>
                  </m:r>
                </m:oMath>
              </a14:m>
              <a:endParaRPr lang="es-EC" sz="1400"/>
            </a:p>
          </xdr:txBody>
        </xdr:sp>
      </mc:Fallback>
    </mc:AlternateContent>
    <xdr:clientData/>
  </xdr:oneCellAnchor>
  <xdr:oneCellAnchor>
    <xdr:from>
      <xdr:col>16</xdr:col>
      <xdr:colOff>274320</xdr:colOff>
      <xdr:row>114</xdr:row>
      <xdr:rowOff>121920</xdr:rowOff>
    </xdr:from>
    <xdr:ext cx="2598420" cy="655320"/>
    <mc:AlternateContent xmlns:mc="http://schemas.openxmlformats.org/markup-compatibility/2006">
      <mc:Choice xmlns:a14="http://schemas.microsoft.com/office/drawing/2010/main" Requires="a14">
        <xdr:sp macro="" textlink="">
          <xdr:nvSpPr>
            <xdr:cNvPr id="63" name="CuadroTexto 62">
              <a:extLst>
                <a:ext uri="{FF2B5EF4-FFF2-40B4-BE49-F238E27FC236}">
                  <a16:creationId xmlns:a16="http://schemas.microsoft.com/office/drawing/2014/main" id="{69BC432C-B140-474E-89D9-0C4FC8915A83}"/>
                </a:ext>
              </a:extLst>
            </xdr:cNvPr>
            <xdr:cNvSpPr txBox="1"/>
          </xdr:nvSpPr>
          <xdr:spPr>
            <a:xfrm>
              <a:off x="12954000" y="23644860"/>
              <a:ext cx="2598420" cy="655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58</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m:t>
                        </m:r>
                      </m:num>
                      <m:den>
                        <m:rad>
                          <m:radPr>
                            <m:degHide m:val="on"/>
                            <m:ctrlPr>
                              <a:rPr lang="es-MX" sz="1200" b="0" i="1">
                                <a:latin typeface="Cambria Math" panose="02040503050406030204" pitchFamily="18" charset="0"/>
                              </a:rPr>
                            </m:ctrlPr>
                          </m:radPr>
                          <m:deg/>
                          <m:e>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60</m:t>
                                </m:r>
                              </m:den>
                            </m:f>
                            <m:r>
                              <a:rPr lang="es-MX" sz="1200" b="0" i="1">
                                <a:latin typeface="Cambria Math" panose="02040503050406030204" pitchFamily="18" charset="0"/>
                              </a:rPr>
                              <m:t>+</m:t>
                            </m:r>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40</m:t>
                                </m:r>
                              </m:den>
                            </m:f>
                          </m:e>
                        </m:rad>
                      </m:den>
                    </m:f>
                    <m:r>
                      <a:rPr lang="es-MX" sz="1200" b="0" i="1">
                        <a:latin typeface="Cambria Math" panose="02040503050406030204" pitchFamily="18" charset="0"/>
                      </a:rPr>
                      <m:t>=</m:t>
                    </m:r>
                  </m:oMath>
                </m:oMathPara>
              </a14:m>
              <a:endParaRPr lang="es-EC" sz="1100"/>
            </a:p>
          </xdr:txBody>
        </xdr:sp>
      </mc:Choice>
      <mc:Fallback>
        <xdr:sp macro="" textlink="">
          <xdr:nvSpPr>
            <xdr:cNvPr id="63" name="CuadroTexto 62">
              <a:extLst>
                <a:ext uri="{FF2B5EF4-FFF2-40B4-BE49-F238E27FC236}">
                  <a16:creationId xmlns:a16="http://schemas.microsoft.com/office/drawing/2014/main" id="{69BC432C-B140-474E-89D9-0C4FC8915A83}"/>
                </a:ext>
              </a:extLst>
            </xdr:cNvPr>
            <xdr:cNvSpPr txBox="1"/>
          </xdr:nvSpPr>
          <xdr:spPr>
            <a:xfrm>
              <a:off x="12954000" y="23644860"/>
              <a:ext cx="2598420" cy="655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xmlns:a14="http://schemas.microsoft.com/office/drawing/2010/main">
                <m:oMathPara xmlns:m="http://schemas.openxmlformats.org/officeDocument/2006/math">
                  <m:oMathParaPr>
                    <m:jc m:val="centerGroup"/>
                  </m:oMathParaPr>
                  <m:oMath xmlns:m="http://schemas.openxmlformats.org/officeDocument/2006/math">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58</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m:t>
                        </m:r>
                      </m:num>
                      <m:den>
                        <m:rad>
                          <m:radPr>
                            <m:degHide m:val="on"/>
                            <m:ctrlPr>
                              <a:rPr lang="es-MX" sz="1200" b="0" i="1">
                                <a:latin typeface="Cambria Math" panose="02040503050406030204" pitchFamily="18" charset="0"/>
                              </a:rPr>
                            </m:ctrlPr>
                          </m:radPr>
                          <m:deg/>
                          <m:e>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60</m:t>
                                </m:r>
                              </m:den>
                            </m:f>
                            <m:r>
                              <a:rPr lang="es-MX" sz="1200" b="0" i="1">
                                <a:latin typeface="Cambria Math" panose="02040503050406030204" pitchFamily="18" charset="0"/>
                              </a:rPr>
                              <m:t>+</m:t>
                            </m:r>
                            <m:f>
                              <m:fPr>
                                <m:ctrlPr>
                                  <a:rPr lang="es-MX" sz="1200" b="0" i="1">
                                    <a:latin typeface="Cambria Math" panose="02040503050406030204" pitchFamily="18" charset="0"/>
                                  </a:rPr>
                                </m:ctrlPr>
                              </m:fPr>
                              <m:num>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r>
                                  <a:rPr lang="es-MX" sz="1200" b="0" i="1">
                                    <a:latin typeface="Cambria Math" panose="02040503050406030204" pitchFamily="18" charset="0"/>
                                  </a:rPr>
                                  <m:t>1</m:t>
                                </m:r>
                                <m:r>
                                  <a:rPr lang="es-MX" sz="1200" b="0" i="1">
                                    <a:latin typeface="Cambria Math" panose="02040503050406030204" pitchFamily="18" charset="0"/>
                                  </a:rPr>
                                  <m:t>−</m:t>
                                </m:r>
                                <m:r>
                                  <a:rPr lang="es-MX" sz="1200" b="0" i="1">
                                    <a:latin typeface="Cambria Math" panose="02040503050406030204" pitchFamily="18" charset="0"/>
                                  </a:rPr>
                                  <m:t>0</m:t>
                                </m:r>
                                <m:r>
                                  <a:rPr lang="es-MX" sz="1200" b="0" i="1">
                                    <a:latin typeface="Cambria Math" panose="02040503050406030204" pitchFamily="18" charset="0"/>
                                  </a:rPr>
                                  <m:t>,</m:t>
                                </m:r>
                                <m:r>
                                  <a:rPr lang="es-MX" sz="1200" b="0" i="1">
                                    <a:latin typeface="Cambria Math" panose="02040503050406030204" pitchFamily="18" charset="0"/>
                                  </a:rPr>
                                  <m:t>55</m:t>
                                </m:r>
                                <m:r>
                                  <a:rPr lang="es-MX" sz="1200" b="0" i="1">
                                    <a:latin typeface="Cambria Math" panose="02040503050406030204" pitchFamily="18" charset="0"/>
                                  </a:rPr>
                                  <m:t>)</m:t>
                                </m:r>
                              </m:num>
                              <m:den>
                                <m:r>
                                  <a:rPr lang="es-MX" sz="1200" b="0" i="1">
                                    <a:latin typeface="Cambria Math" panose="02040503050406030204" pitchFamily="18" charset="0"/>
                                  </a:rPr>
                                  <m:t>40</m:t>
                                </m:r>
                              </m:den>
                            </m:f>
                          </m:e>
                        </m:rad>
                      </m:den>
                    </m:f>
                    <m:r>
                      <a:rPr lang="es-MX" sz="1200" b="0" i="1">
                        <a:latin typeface="Cambria Math" panose="02040503050406030204" pitchFamily="18" charset="0"/>
                      </a:rPr>
                      <m:t>=</m:t>
                    </m:r>
                  </m:oMath>
                </m:oMathPara>
              </a14:m>
              <a:endParaRPr lang="es-EC" sz="1100"/>
            </a:p>
          </xdr:txBody>
        </xdr:sp>
      </mc:Fallback>
    </mc:AlternateContent>
    <xdr:clientData/>
  </xdr:oneCellAnchor>
  <xdr:twoCellAnchor editAs="oneCell">
    <xdr:from>
      <xdr:col>8</xdr:col>
      <xdr:colOff>220980</xdr:colOff>
      <xdr:row>15</xdr:row>
      <xdr:rowOff>22859</xdr:rowOff>
    </xdr:from>
    <xdr:to>
      <xdr:col>10</xdr:col>
      <xdr:colOff>579120</xdr:colOff>
      <xdr:row>24</xdr:row>
      <xdr:rowOff>87758</xdr:rowOff>
    </xdr:to>
    <xdr:pic>
      <xdr:nvPicPr>
        <xdr:cNvPr id="65" name="Imagen 64">
          <a:extLst>
            <a:ext uri="{FF2B5EF4-FFF2-40B4-BE49-F238E27FC236}">
              <a16:creationId xmlns:a16="http://schemas.microsoft.com/office/drawing/2014/main" id="{7FADAD83-A2E7-D079-8F0C-95E0DE90118E}"/>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0513" r="18975" b="11539"/>
        <a:stretch/>
      </xdr:blipFill>
      <xdr:spPr bwMode="auto">
        <a:xfrm>
          <a:off x="6560820" y="2926079"/>
          <a:ext cx="1943100" cy="1893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116840</xdr:rowOff>
    </xdr:from>
    <xdr:to>
      <xdr:col>10</xdr:col>
      <xdr:colOff>236220</xdr:colOff>
      <xdr:row>38</xdr:row>
      <xdr:rowOff>86360</xdr:rowOff>
    </xdr:to>
    <xdr:pic>
      <xdr:nvPicPr>
        <xdr:cNvPr id="66" name="Imagen 65">
          <a:extLst>
            <a:ext uri="{FF2B5EF4-FFF2-40B4-BE49-F238E27FC236}">
              <a16:creationId xmlns:a16="http://schemas.microsoft.com/office/drawing/2014/main" id="{8271F941-4506-EC64-1701-30FA1941A991}"/>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21569" r="19853"/>
        <a:stretch/>
      </xdr:blipFill>
      <xdr:spPr bwMode="auto">
        <a:xfrm>
          <a:off x="6339840" y="5717540"/>
          <a:ext cx="1821180" cy="2072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160020</xdr:colOff>
      <xdr:row>43</xdr:row>
      <xdr:rowOff>213360</xdr:rowOff>
    </xdr:from>
    <xdr:to>
      <xdr:col>9</xdr:col>
      <xdr:colOff>198120</xdr:colOff>
      <xdr:row>52</xdr:row>
      <xdr:rowOff>15240</xdr:rowOff>
    </xdr:to>
    <xdr:pic>
      <xdr:nvPicPr>
        <xdr:cNvPr id="67" name="Imagen 66">
          <a:extLst>
            <a:ext uri="{FF2B5EF4-FFF2-40B4-BE49-F238E27FC236}">
              <a16:creationId xmlns:a16="http://schemas.microsoft.com/office/drawing/2014/main" id="{90196AF6-470C-2B19-3610-AE4032CC26D2}"/>
            </a:ext>
          </a:extLst>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8103" r="20690"/>
        <a:stretch/>
      </xdr:blipFill>
      <xdr:spPr bwMode="auto">
        <a:xfrm>
          <a:off x="5707380" y="9014460"/>
          <a:ext cx="1623060" cy="176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620485</xdr:colOff>
      <xdr:row>15</xdr:row>
      <xdr:rowOff>10886</xdr:rowOff>
    </xdr:from>
    <xdr:to>
      <xdr:col>23</xdr:col>
      <xdr:colOff>772886</xdr:colOff>
      <xdr:row>25</xdr:row>
      <xdr:rowOff>26699</xdr:rowOff>
    </xdr:to>
    <xdr:pic>
      <xdr:nvPicPr>
        <xdr:cNvPr id="68" name="Imagen 67">
          <a:extLst>
            <a:ext uri="{FF2B5EF4-FFF2-40B4-BE49-F238E27FC236}">
              <a16:creationId xmlns:a16="http://schemas.microsoft.com/office/drawing/2014/main" id="{2F5CEB80-1026-083F-6A9F-88303D3901DF}"/>
            </a:ext>
          </a:extLst>
        </xdr:cNvPr>
        <xdr:cNvPicPr>
          <a:picLocks noChangeAspect="1"/>
        </xdr:cNvPicPr>
      </xdr:nvPicPr>
      <xdr:blipFill rotWithShape="1">
        <a:blip xmlns:r="http://schemas.openxmlformats.org/officeDocument/2006/relationships" r:embed="rId9"/>
        <a:srcRect l="10626" t="8594" r="13342"/>
        <a:stretch/>
      </xdr:blipFill>
      <xdr:spPr>
        <a:xfrm>
          <a:off x="17362714" y="2939143"/>
          <a:ext cx="1741715" cy="2084099"/>
        </a:xfrm>
        <a:prstGeom prst="rect">
          <a:avLst/>
        </a:prstGeom>
      </xdr:spPr>
    </xdr:pic>
    <xdr:clientData/>
  </xdr:twoCellAnchor>
  <xdr:twoCellAnchor editAs="oneCell">
    <xdr:from>
      <xdr:col>22</xdr:col>
      <xdr:colOff>0</xdr:colOff>
      <xdr:row>34</xdr:row>
      <xdr:rowOff>0</xdr:rowOff>
    </xdr:from>
    <xdr:to>
      <xdr:col>22</xdr:col>
      <xdr:colOff>304800</xdr:colOff>
      <xdr:row>35</xdr:row>
      <xdr:rowOff>76200</xdr:rowOff>
    </xdr:to>
    <xdr:sp macro="" textlink="">
      <xdr:nvSpPr>
        <xdr:cNvPr id="5145" name="AutoShape 25">
          <a:extLst>
            <a:ext uri="{FF2B5EF4-FFF2-40B4-BE49-F238E27FC236}">
              <a16:creationId xmlns:a16="http://schemas.microsoft.com/office/drawing/2014/main" id="{D7CE0142-C8D6-A4AD-6863-F78A178437C8}"/>
            </a:ext>
          </a:extLst>
        </xdr:cNvPr>
        <xdr:cNvSpPr>
          <a:spLocks noChangeAspect="1" noChangeArrowheads="1"/>
        </xdr:cNvSpPr>
      </xdr:nvSpPr>
      <xdr:spPr bwMode="auto">
        <a:xfrm>
          <a:off x="17495520" y="688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347254</xdr:colOff>
      <xdr:row>34</xdr:row>
      <xdr:rowOff>63117</xdr:rowOff>
    </xdr:from>
    <xdr:to>
      <xdr:col>24</xdr:col>
      <xdr:colOff>361593</xdr:colOff>
      <xdr:row>44</xdr:row>
      <xdr:rowOff>83666</xdr:rowOff>
    </xdr:to>
    <xdr:pic>
      <xdr:nvPicPr>
        <xdr:cNvPr id="70" name="Imagen 69">
          <a:extLst>
            <a:ext uri="{FF2B5EF4-FFF2-40B4-BE49-F238E27FC236}">
              <a16:creationId xmlns:a16="http://schemas.microsoft.com/office/drawing/2014/main" id="{B5B13196-79BB-D77F-9A28-3158CEF2620B}"/>
            </a:ext>
          </a:extLst>
        </xdr:cNvPr>
        <xdr:cNvPicPr>
          <a:picLocks noChangeAspect="1"/>
        </xdr:cNvPicPr>
      </xdr:nvPicPr>
      <xdr:blipFill>
        <a:blip xmlns:r="http://schemas.openxmlformats.org/officeDocument/2006/relationships" r:embed="rId10"/>
        <a:stretch>
          <a:fillRect/>
        </a:stretch>
      </xdr:blipFill>
      <xdr:spPr>
        <a:xfrm>
          <a:off x="17050294" y="6943977"/>
          <a:ext cx="2391779" cy="2169389"/>
        </a:xfrm>
        <a:prstGeom prst="rect">
          <a:avLst/>
        </a:prstGeom>
      </xdr:spPr>
    </xdr:pic>
    <xdr:clientData/>
  </xdr:twoCellAnchor>
  <xdr:twoCellAnchor editAs="oneCell">
    <xdr:from>
      <xdr:col>21</xdr:col>
      <xdr:colOff>228600</xdr:colOff>
      <xdr:row>51</xdr:row>
      <xdr:rowOff>219946</xdr:rowOff>
    </xdr:from>
    <xdr:to>
      <xdr:col>24</xdr:col>
      <xdr:colOff>478971</xdr:colOff>
      <xdr:row>62</xdr:row>
      <xdr:rowOff>94964</xdr:rowOff>
    </xdr:to>
    <xdr:pic>
      <xdr:nvPicPr>
        <xdr:cNvPr id="71" name="Imagen 70">
          <a:extLst>
            <a:ext uri="{FF2B5EF4-FFF2-40B4-BE49-F238E27FC236}">
              <a16:creationId xmlns:a16="http://schemas.microsoft.com/office/drawing/2014/main" id="{80E13DB0-2F52-8F71-60A4-04D4B84F078C}"/>
            </a:ext>
          </a:extLst>
        </xdr:cNvPr>
        <xdr:cNvPicPr>
          <a:picLocks noChangeAspect="1"/>
        </xdr:cNvPicPr>
      </xdr:nvPicPr>
      <xdr:blipFill>
        <a:blip xmlns:r="http://schemas.openxmlformats.org/officeDocument/2006/relationships" r:embed="rId11"/>
        <a:stretch>
          <a:fillRect/>
        </a:stretch>
      </xdr:blipFill>
      <xdr:spPr>
        <a:xfrm>
          <a:off x="16970829" y="10811746"/>
          <a:ext cx="2634342" cy="2171904"/>
        </a:xfrm>
        <a:prstGeom prst="rect">
          <a:avLst/>
        </a:prstGeom>
      </xdr:spPr>
    </xdr:pic>
    <xdr:clientData/>
  </xdr:twoCellAnchor>
  <xdr:twoCellAnchor editAs="oneCell">
    <xdr:from>
      <xdr:col>6</xdr:col>
      <xdr:colOff>653143</xdr:colOff>
      <xdr:row>101</xdr:row>
      <xdr:rowOff>65315</xdr:rowOff>
    </xdr:from>
    <xdr:to>
      <xdr:col>9</xdr:col>
      <xdr:colOff>413657</xdr:colOff>
      <xdr:row>109</xdr:row>
      <xdr:rowOff>111871</xdr:rowOff>
    </xdr:to>
    <xdr:pic>
      <xdr:nvPicPr>
        <xdr:cNvPr id="72" name="Imagen 71">
          <a:extLst>
            <a:ext uri="{FF2B5EF4-FFF2-40B4-BE49-F238E27FC236}">
              <a16:creationId xmlns:a16="http://schemas.microsoft.com/office/drawing/2014/main" id="{2884B541-3F64-D35B-AC7E-52D1DC60505F}"/>
            </a:ext>
          </a:extLst>
        </xdr:cNvPr>
        <xdr:cNvPicPr>
          <a:picLocks noChangeAspect="1"/>
        </xdr:cNvPicPr>
      </xdr:nvPicPr>
      <xdr:blipFill>
        <a:blip xmlns:r="http://schemas.openxmlformats.org/officeDocument/2006/relationships" r:embed="rId12"/>
        <a:stretch>
          <a:fillRect/>
        </a:stretch>
      </xdr:blipFill>
      <xdr:spPr>
        <a:xfrm>
          <a:off x="5421086" y="20867915"/>
          <a:ext cx="2144485" cy="1788270"/>
        </a:xfrm>
        <a:prstGeom prst="rect">
          <a:avLst/>
        </a:prstGeom>
      </xdr:spPr>
    </xdr:pic>
    <xdr:clientData/>
  </xdr:twoCellAnchor>
  <xdr:twoCellAnchor editAs="oneCell">
    <xdr:from>
      <xdr:col>6</xdr:col>
      <xdr:colOff>446314</xdr:colOff>
      <xdr:row>117</xdr:row>
      <xdr:rowOff>97972</xdr:rowOff>
    </xdr:from>
    <xdr:to>
      <xdr:col>9</xdr:col>
      <xdr:colOff>389034</xdr:colOff>
      <xdr:row>126</xdr:row>
      <xdr:rowOff>97972</xdr:rowOff>
    </xdr:to>
    <xdr:pic>
      <xdr:nvPicPr>
        <xdr:cNvPr id="73" name="Imagen 72">
          <a:extLst>
            <a:ext uri="{FF2B5EF4-FFF2-40B4-BE49-F238E27FC236}">
              <a16:creationId xmlns:a16="http://schemas.microsoft.com/office/drawing/2014/main" id="{28F422E9-106D-4518-EDA2-11C9F4F1C651}"/>
            </a:ext>
          </a:extLst>
        </xdr:cNvPr>
        <xdr:cNvPicPr>
          <a:picLocks noChangeAspect="1"/>
        </xdr:cNvPicPr>
      </xdr:nvPicPr>
      <xdr:blipFill>
        <a:blip xmlns:r="http://schemas.openxmlformats.org/officeDocument/2006/relationships" r:embed="rId13"/>
        <a:stretch>
          <a:fillRect/>
        </a:stretch>
      </xdr:blipFill>
      <xdr:spPr>
        <a:xfrm>
          <a:off x="5214257" y="24384001"/>
          <a:ext cx="2326691" cy="1970314"/>
        </a:xfrm>
        <a:prstGeom prst="rect">
          <a:avLst/>
        </a:prstGeom>
      </xdr:spPr>
    </xdr:pic>
    <xdr:clientData/>
  </xdr:twoCellAnchor>
  <xdr:twoCellAnchor editAs="oneCell">
    <xdr:from>
      <xdr:col>6</xdr:col>
      <xdr:colOff>315685</xdr:colOff>
      <xdr:row>137</xdr:row>
      <xdr:rowOff>10885</xdr:rowOff>
    </xdr:from>
    <xdr:to>
      <xdr:col>9</xdr:col>
      <xdr:colOff>353163</xdr:colOff>
      <xdr:row>146</xdr:row>
      <xdr:rowOff>174172</xdr:rowOff>
    </xdr:to>
    <xdr:pic>
      <xdr:nvPicPr>
        <xdr:cNvPr id="74" name="Imagen 73">
          <a:extLst>
            <a:ext uri="{FF2B5EF4-FFF2-40B4-BE49-F238E27FC236}">
              <a16:creationId xmlns:a16="http://schemas.microsoft.com/office/drawing/2014/main" id="{CD3C504B-2453-0C31-8AD3-196C40D14D07}"/>
            </a:ext>
          </a:extLst>
        </xdr:cNvPr>
        <xdr:cNvPicPr>
          <a:picLocks noChangeAspect="1"/>
        </xdr:cNvPicPr>
      </xdr:nvPicPr>
      <xdr:blipFill>
        <a:blip xmlns:r="http://schemas.openxmlformats.org/officeDocument/2006/relationships" r:embed="rId14"/>
        <a:stretch>
          <a:fillRect/>
        </a:stretch>
      </xdr:blipFill>
      <xdr:spPr>
        <a:xfrm>
          <a:off x="5083628" y="28564114"/>
          <a:ext cx="2421449" cy="2046515"/>
        </a:xfrm>
        <a:prstGeom prst="rect">
          <a:avLst/>
        </a:prstGeom>
      </xdr:spPr>
    </xdr:pic>
    <xdr:clientData/>
  </xdr:twoCellAnchor>
  <xdr:twoCellAnchor editAs="oneCell">
    <xdr:from>
      <xdr:col>20</xdr:col>
      <xdr:colOff>511629</xdr:colOff>
      <xdr:row>81</xdr:row>
      <xdr:rowOff>97971</xdr:rowOff>
    </xdr:from>
    <xdr:to>
      <xdr:col>23</xdr:col>
      <xdr:colOff>620485</xdr:colOff>
      <xdr:row>91</xdr:row>
      <xdr:rowOff>69272</xdr:rowOff>
    </xdr:to>
    <xdr:pic>
      <xdr:nvPicPr>
        <xdr:cNvPr id="75" name="Imagen 74">
          <a:extLst>
            <a:ext uri="{FF2B5EF4-FFF2-40B4-BE49-F238E27FC236}">
              <a16:creationId xmlns:a16="http://schemas.microsoft.com/office/drawing/2014/main" id="{5BCD038E-F903-4F62-6804-7A293BDA480E}"/>
            </a:ext>
          </a:extLst>
        </xdr:cNvPr>
        <xdr:cNvPicPr>
          <a:picLocks noChangeAspect="1"/>
        </xdr:cNvPicPr>
      </xdr:nvPicPr>
      <xdr:blipFill>
        <a:blip xmlns:r="http://schemas.openxmlformats.org/officeDocument/2006/relationships" r:embed="rId15"/>
        <a:stretch>
          <a:fillRect/>
        </a:stretch>
      </xdr:blipFill>
      <xdr:spPr>
        <a:xfrm>
          <a:off x="16459200" y="16633371"/>
          <a:ext cx="2492828" cy="2039587"/>
        </a:xfrm>
        <a:prstGeom prst="rect">
          <a:avLst/>
        </a:prstGeom>
      </xdr:spPr>
    </xdr:pic>
    <xdr:clientData/>
  </xdr:twoCellAnchor>
  <xdr:twoCellAnchor editAs="oneCell">
    <xdr:from>
      <xdr:col>20</xdr:col>
      <xdr:colOff>587828</xdr:colOff>
      <xdr:row>96</xdr:row>
      <xdr:rowOff>1</xdr:rowOff>
    </xdr:from>
    <xdr:to>
      <xdr:col>23</xdr:col>
      <xdr:colOff>505261</xdr:colOff>
      <xdr:row>105</xdr:row>
      <xdr:rowOff>43544</xdr:rowOff>
    </xdr:to>
    <xdr:pic>
      <xdr:nvPicPr>
        <xdr:cNvPr id="76" name="Imagen 75">
          <a:extLst>
            <a:ext uri="{FF2B5EF4-FFF2-40B4-BE49-F238E27FC236}">
              <a16:creationId xmlns:a16="http://schemas.microsoft.com/office/drawing/2014/main" id="{6D48AA02-4508-0ECE-FC7A-C464E6F760F1}"/>
            </a:ext>
          </a:extLst>
        </xdr:cNvPr>
        <xdr:cNvPicPr>
          <a:picLocks noChangeAspect="1"/>
        </xdr:cNvPicPr>
      </xdr:nvPicPr>
      <xdr:blipFill>
        <a:blip xmlns:r="http://schemas.openxmlformats.org/officeDocument/2006/relationships" r:embed="rId16"/>
        <a:stretch>
          <a:fillRect/>
        </a:stretch>
      </xdr:blipFill>
      <xdr:spPr>
        <a:xfrm>
          <a:off x="16535399" y="19703144"/>
          <a:ext cx="2301405" cy="2057400"/>
        </a:xfrm>
        <a:prstGeom prst="rect">
          <a:avLst/>
        </a:prstGeom>
      </xdr:spPr>
    </xdr:pic>
    <xdr:clientData/>
  </xdr:twoCellAnchor>
  <xdr:twoCellAnchor editAs="oneCell">
    <xdr:from>
      <xdr:col>20</xdr:col>
      <xdr:colOff>518161</xdr:colOff>
      <xdr:row>110</xdr:row>
      <xdr:rowOff>213360</xdr:rowOff>
    </xdr:from>
    <xdr:to>
      <xdr:col>24</xdr:col>
      <xdr:colOff>152400</xdr:colOff>
      <xdr:row>120</xdr:row>
      <xdr:rowOff>210463</xdr:rowOff>
    </xdr:to>
    <xdr:pic>
      <xdr:nvPicPr>
        <xdr:cNvPr id="77" name="Imagen 76">
          <a:extLst>
            <a:ext uri="{FF2B5EF4-FFF2-40B4-BE49-F238E27FC236}">
              <a16:creationId xmlns:a16="http://schemas.microsoft.com/office/drawing/2014/main" id="{083CC2BD-179C-EC46-5681-B9714F90742D}"/>
            </a:ext>
          </a:extLst>
        </xdr:cNvPr>
        <xdr:cNvPicPr>
          <a:picLocks noChangeAspect="1"/>
        </xdr:cNvPicPr>
      </xdr:nvPicPr>
      <xdr:blipFill>
        <a:blip xmlns:r="http://schemas.openxmlformats.org/officeDocument/2006/relationships" r:embed="rId17"/>
        <a:stretch>
          <a:fillRect/>
        </a:stretch>
      </xdr:blipFill>
      <xdr:spPr>
        <a:xfrm>
          <a:off x="16428721" y="23682960"/>
          <a:ext cx="2804159" cy="231358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A2F6C-ED56-4E1B-8D18-F8C487C9B753}">
  <dimension ref="A2:X54"/>
  <sheetViews>
    <sheetView topLeftCell="D19" zoomScale="79" zoomScaleNormal="80" workbookViewId="0">
      <selection activeCell="E41" sqref="E41:K43"/>
    </sheetView>
  </sheetViews>
  <sheetFormatPr baseColWidth="10" defaultRowHeight="14.4" x14ac:dyDescent="0.3"/>
  <cols>
    <col min="14" max="14" width="12.77734375" customWidth="1"/>
  </cols>
  <sheetData>
    <row r="2" spans="1:24" ht="25.8" x14ac:dyDescent="0.5">
      <c r="A2" s="131" t="s">
        <v>0</v>
      </c>
      <c r="B2" s="132"/>
      <c r="C2" s="133"/>
    </row>
    <row r="3" spans="1:24" ht="14.4" customHeight="1" x14ac:dyDescent="0.5">
      <c r="A3" s="16"/>
      <c r="B3" s="16"/>
      <c r="C3" s="16"/>
    </row>
    <row r="5" spans="1:24" x14ac:dyDescent="0.3">
      <c r="B5" s="1" t="s">
        <v>1</v>
      </c>
      <c r="C5" s="134">
        <v>138</v>
      </c>
      <c r="D5" s="134"/>
      <c r="J5" s="1" t="s">
        <v>1</v>
      </c>
      <c r="K5" s="134">
        <v>138</v>
      </c>
      <c r="L5" s="134"/>
      <c r="R5" s="1" t="s">
        <v>1</v>
      </c>
      <c r="S5" s="134">
        <v>138</v>
      </c>
      <c r="T5" s="134"/>
    </row>
    <row r="6" spans="1:24" x14ac:dyDescent="0.3">
      <c r="B6" s="1" t="s">
        <v>2</v>
      </c>
      <c r="C6" s="1">
        <v>99</v>
      </c>
      <c r="D6" s="1">
        <v>2.58</v>
      </c>
      <c r="E6" s="1">
        <f>D6*D6</f>
        <v>6.6564000000000005</v>
      </c>
      <c r="J6" s="1" t="s">
        <v>2</v>
      </c>
      <c r="K6" s="1">
        <v>95</v>
      </c>
      <c r="L6" s="1">
        <v>1.96</v>
      </c>
      <c r="M6" s="1">
        <f>L6*L6</f>
        <v>3.8415999999999997</v>
      </c>
      <c r="R6" s="1" t="s">
        <v>2</v>
      </c>
      <c r="S6" s="1">
        <v>90</v>
      </c>
      <c r="T6" s="1">
        <v>1.65</v>
      </c>
      <c r="U6" s="1">
        <f>T6*T6</f>
        <v>2.7224999999999997</v>
      </c>
    </row>
    <row r="7" spans="1:24" x14ac:dyDescent="0.3">
      <c r="B7" s="1" t="s">
        <v>3</v>
      </c>
      <c r="C7" s="1">
        <v>0.5</v>
      </c>
      <c r="D7" s="1"/>
      <c r="J7" s="1" t="s">
        <v>3</v>
      </c>
      <c r="K7" s="1">
        <v>0.5</v>
      </c>
      <c r="L7" s="1"/>
      <c r="R7" s="1" t="s">
        <v>3</v>
      </c>
      <c r="S7" s="1">
        <v>0.5</v>
      </c>
      <c r="T7" s="1"/>
    </row>
    <row r="8" spans="1:24" x14ac:dyDescent="0.3">
      <c r="B8" s="1" t="s">
        <v>4</v>
      </c>
      <c r="C8" s="1">
        <v>0.5</v>
      </c>
      <c r="D8" s="1"/>
      <c r="J8" s="1" t="s">
        <v>4</v>
      </c>
      <c r="K8" s="1">
        <v>0.5</v>
      </c>
      <c r="L8" s="1"/>
      <c r="R8" s="1" t="s">
        <v>4</v>
      </c>
      <c r="S8" s="1">
        <v>0.5</v>
      </c>
      <c r="T8" s="1"/>
    </row>
    <row r="9" spans="1:24" x14ac:dyDescent="0.3">
      <c r="B9" s="135" t="s">
        <v>5</v>
      </c>
      <c r="C9" s="137">
        <v>0.05</v>
      </c>
      <c r="D9" s="139">
        <f>C9*C9</f>
        <v>2.5000000000000005E-3</v>
      </c>
      <c r="J9" s="135" t="s">
        <v>5</v>
      </c>
      <c r="K9" s="137">
        <v>0.05</v>
      </c>
      <c r="L9" s="139">
        <f>K9*K9</f>
        <v>2.5000000000000005E-3</v>
      </c>
      <c r="R9" s="135" t="s">
        <v>5</v>
      </c>
      <c r="S9" s="137">
        <v>0.05</v>
      </c>
      <c r="T9" s="139">
        <f>S9*S9</f>
        <v>2.5000000000000005E-3</v>
      </c>
    </row>
    <row r="10" spans="1:24" x14ac:dyDescent="0.3">
      <c r="B10" s="136"/>
      <c r="C10" s="138"/>
      <c r="D10" s="140"/>
      <c r="J10" s="136"/>
      <c r="K10" s="138"/>
      <c r="L10" s="140"/>
      <c r="R10" s="136"/>
      <c r="S10" s="138"/>
      <c r="T10" s="140"/>
    </row>
    <row r="12" spans="1:24" x14ac:dyDescent="0.3">
      <c r="F12" s="14" t="s">
        <v>6</v>
      </c>
      <c r="G12" s="15">
        <f>(E6*C7*C8*C5)/((D9*(C5-1))+(E6*C7*C8))</f>
        <v>114.44523073856274</v>
      </c>
      <c r="H12" s="13">
        <v>123</v>
      </c>
      <c r="N12" s="2" t="s">
        <v>6</v>
      </c>
      <c r="O12">
        <f>(M6*K7*K8*K5)/((L9*(K5-1))+(M6*K7*K8))</f>
        <v>101.72323278839511</v>
      </c>
      <c r="P12" s="13">
        <v>108</v>
      </c>
      <c r="V12" s="2" t="s">
        <v>6</v>
      </c>
      <c r="W12">
        <f>(U6*S7*S8*S5)/((T9*(S5-1))+(U6*S7*S8))</f>
        <v>91.803298717165532</v>
      </c>
      <c r="X12" s="13">
        <v>97</v>
      </c>
    </row>
    <row r="13" spans="1:24" x14ac:dyDescent="0.3">
      <c r="B13" s="1" t="s">
        <v>1</v>
      </c>
      <c r="C13" s="134">
        <v>138</v>
      </c>
      <c r="D13" s="134"/>
      <c r="J13" s="1" t="s">
        <v>1</v>
      </c>
      <c r="K13" s="134">
        <v>138</v>
      </c>
      <c r="L13" s="134"/>
      <c r="R13" s="1" t="s">
        <v>1</v>
      </c>
      <c r="S13" s="134">
        <v>138</v>
      </c>
      <c r="T13" s="134"/>
    </row>
    <row r="14" spans="1:24" x14ac:dyDescent="0.3">
      <c r="B14" s="1" t="s">
        <v>2</v>
      </c>
      <c r="C14" s="1">
        <v>99</v>
      </c>
      <c r="D14" s="1">
        <v>2.58</v>
      </c>
      <c r="E14" s="1">
        <f>D14*D14</f>
        <v>6.6564000000000005</v>
      </c>
      <c r="J14" s="1" t="s">
        <v>2</v>
      </c>
      <c r="K14" s="1">
        <v>95</v>
      </c>
      <c r="L14" s="1">
        <v>1.96</v>
      </c>
      <c r="M14" s="1">
        <f>L14*L14</f>
        <v>3.8415999999999997</v>
      </c>
      <c r="R14" s="1" t="s">
        <v>2</v>
      </c>
      <c r="S14" s="1">
        <v>90</v>
      </c>
      <c r="T14" s="1">
        <v>1.65</v>
      </c>
      <c r="U14" s="1">
        <f>T14*T14</f>
        <v>2.7224999999999997</v>
      </c>
    </row>
    <row r="15" spans="1:24" x14ac:dyDescent="0.3">
      <c r="B15" s="1" t="s">
        <v>3</v>
      </c>
      <c r="C15" s="1">
        <v>0.5</v>
      </c>
      <c r="D15" s="1"/>
      <c r="J15" s="1" t="s">
        <v>3</v>
      </c>
      <c r="K15" s="1">
        <v>0.5</v>
      </c>
      <c r="L15" s="1"/>
      <c r="R15" s="1" t="s">
        <v>3</v>
      </c>
      <c r="S15" s="1">
        <v>0.5</v>
      </c>
      <c r="T15" s="1"/>
    </row>
    <row r="16" spans="1:24" x14ac:dyDescent="0.3">
      <c r="B16" s="1" t="s">
        <v>4</v>
      </c>
      <c r="C16" s="1">
        <v>0.5</v>
      </c>
      <c r="D16" s="1"/>
      <c r="J16" s="1" t="s">
        <v>4</v>
      </c>
      <c r="K16" s="1">
        <v>0.5</v>
      </c>
      <c r="L16" s="1"/>
      <c r="R16" s="1" t="s">
        <v>4</v>
      </c>
      <c r="S16" s="1">
        <v>0.5</v>
      </c>
      <c r="T16" s="1"/>
    </row>
    <row r="17" spans="2:24" x14ac:dyDescent="0.3">
      <c r="B17" s="135" t="s">
        <v>5</v>
      </c>
      <c r="C17" s="137">
        <v>0.1</v>
      </c>
      <c r="D17" s="139">
        <f>C17*C17</f>
        <v>1.0000000000000002E-2</v>
      </c>
      <c r="J17" s="135" t="s">
        <v>5</v>
      </c>
      <c r="K17" s="137">
        <v>0.1</v>
      </c>
      <c r="L17" s="139">
        <f>K17*K17</f>
        <v>1.0000000000000002E-2</v>
      </c>
      <c r="R17" s="135" t="s">
        <v>5</v>
      </c>
      <c r="S17" s="137">
        <v>0.1</v>
      </c>
      <c r="T17" s="139">
        <f>S17*S17</f>
        <v>1.0000000000000002E-2</v>
      </c>
    </row>
    <row r="18" spans="2:24" x14ac:dyDescent="0.3">
      <c r="B18" s="136"/>
      <c r="C18" s="138"/>
      <c r="D18" s="140"/>
      <c r="J18" s="136"/>
      <c r="K18" s="138"/>
      <c r="L18" s="140"/>
      <c r="R18" s="136"/>
      <c r="S18" s="138"/>
      <c r="T18" s="140"/>
    </row>
    <row r="20" spans="2:24" x14ac:dyDescent="0.3">
      <c r="F20" s="14" t="s">
        <v>7</v>
      </c>
      <c r="G20" s="15">
        <f>(E14*C15*C16*C13)/((D17*(C13-1))+(E14*C15*C16))</f>
        <v>75.688276589433428</v>
      </c>
      <c r="H20" s="13">
        <v>79</v>
      </c>
      <c r="N20" s="2" t="s">
        <v>7</v>
      </c>
      <c r="O20">
        <f>(M14*K15*K16*K13)/((L17*(K13-1))+(M14*K15*K16))</f>
        <v>56.872296601441803</v>
      </c>
      <c r="P20" s="13">
        <v>59</v>
      </c>
      <c r="V20" s="2" t="s">
        <v>7</v>
      </c>
      <c r="W20">
        <f>(U14*S15*S16*S13)/((T17*(S13-1))+(U14*S15*S16))</f>
        <v>45.803718378543124</v>
      </c>
      <c r="X20" s="13">
        <v>47</v>
      </c>
    </row>
    <row r="21" spans="2:24" x14ac:dyDescent="0.3">
      <c r="B21" s="1" t="s">
        <v>1</v>
      </c>
      <c r="C21" s="134">
        <v>138</v>
      </c>
      <c r="D21" s="134"/>
      <c r="J21" s="1" t="s">
        <v>1</v>
      </c>
      <c r="K21" s="134">
        <v>138</v>
      </c>
      <c r="L21" s="134"/>
      <c r="R21" s="1" t="s">
        <v>1</v>
      </c>
      <c r="S21" s="134">
        <v>138</v>
      </c>
      <c r="T21" s="134"/>
    </row>
    <row r="22" spans="2:24" x14ac:dyDescent="0.3">
      <c r="B22" s="1" t="s">
        <v>2</v>
      </c>
      <c r="C22" s="1">
        <v>99</v>
      </c>
      <c r="D22" s="1">
        <v>2.58</v>
      </c>
      <c r="E22" s="1">
        <f>D22*D22</f>
        <v>6.6564000000000005</v>
      </c>
      <c r="J22" s="1" t="s">
        <v>2</v>
      </c>
      <c r="K22" s="1">
        <v>95</v>
      </c>
      <c r="L22" s="1">
        <v>1.96</v>
      </c>
      <c r="M22" s="1">
        <f>L22*L22</f>
        <v>3.8415999999999997</v>
      </c>
      <c r="R22" s="1" t="s">
        <v>2</v>
      </c>
      <c r="S22" s="1">
        <v>90</v>
      </c>
      <c r="T22" s="1">
        <v>1.65</v>
      </c>
      <c r="U22" s="1">
        <f>T22*T22</f>
        <v>2.7224999999999997</v>
      </c>
    </row>
    <row r="23" spans="2:24" x14ac:dyDescent="0.3">
      <c r="B23" s="1" t="s">
        <v>3</v>
      </c>
      <c r="C23" s="1">
        <v>0.9</v>
      </c>
      <c r="D23" s="1"/>
      <c r="J23" s="1" t="s">
        <v>3</v>
      </c>
      <c r="K23" s="1">
        <v>0.9</v>
      </c>
      <c r="L23" s="1"/>
      <c r="R23" s="1" t="s">
        <v>3</v>
      </c>
      <c r="S23" s="1">
        <v>0.9</v>
      </c>
      <c r="T23" s="1"/>
    </row>
    <row r="24" spans="2:24" x14ac:dyDescent="0.3">
      <c r="B24" s="1" t="s">
        <v>4</v>
      </c>
      <c r="C24" s="1">
        <v>0.1</v>
      </c>
      <c r="D24" s="1"/>
      <c r="J24" s="1" t="s">
        <v>4</v>
      </c>
      <c r="K24" s="1">
        <v>0.1</v>
      </c>
      <c r="L24" s="1"/>
      <c r="R24" s="1" t="s">
        <v>4</v>
      </c>
      <c r="S24" s="1">
        <v>0.1</v>
      </c>
      <c r="T24" s="1"/>
    </row>
    <row r="25" spans="2:24" x14ac:dyDescent="0.3">
      <c r="B25" s="135" t="s">
        <v>5</v>
      </c>
      <c r="C25" s="137">
        <v>0.1</v>
      </c>
      <c r="D25" s="139">
        <f>C25*C25</f>
        <v>1.0000000000000002E-2</v>
      </c>
      <c r="J25" s="135" t="s">
        <v>5</v>
      </c>
      <c r="K25" s="137">
        <v>0.1</v>
      </c>
      <c r="L25" s="139">
        <f>K25*K25</f>
        <v>1.0000000000000002E-2</v>
      </c>
      <c r="R25" s="135" t="s">
        <v>5</v>
      </c>
      <c r="S25" s="137">
        <v>0.1</v>
      </c>
      <c r="T25" s="139">
        <f>S25*S25</f>
        <v>1.0000000000000002E-2</v>
      </c>
    </row>
    <row r="26" spans="2:24" x14ac:dyDescent="0.3">
      <c r="B26" s="136"/>
      <c r="C26" s="138"/>
      <c r="D26" s="140"/>
      <c r="J26" s="136"/>
      <c r="K26" s="138"/>
      <c r="L26" s="140"/>
      <c r="R26" s="136"/>
      <c r="S26" s="138"/>
      <c r="T26" s="140"/>
    </row>
    <row r="28" spans="2:24" x14ac:dyDescent="0.3">
      <c r="F28" s="14" t="s">
        <v>8</v>
      </c>
      <c r="G28" s="15">
        <f>(E22*C23*C24*C21)/((D25*(C21-1))+(E22*C23*C24))</f>
        <v>41.9854226043078</v>
      </c>
      <c r="H28" s="13">
        <v>43</v>
      </c>
      <c r="N28" s="2" t="s">
        <v>8</v>
      </c>
      <c r="O28">
        <f>(M22*K23*K24*K21)/((L25*(K21-1))+(M22*K23*K24))</f>
        <v>27.808736035212704</v>
      </c>
      <c r="P28" s="13">
        <v>28</v>
      </c>
      <c r="V28" s="2" t="s">
        <v>8</v>
      </c>
      <c r="W28">
        <f>(U22*S23*S24*S21)/((T25*(S21-1))+(U22*S23*S24))</f>
        <v>20.936796644014791</v>
      </c>
      <c r="X28" s="13">
        <v>21</v>
      </c>
    </row>
    <row r="29" spans="2:24" x14ac:dyDescent="0.3">
      <c r="B29" s="1" t="s">
        <v>1</v>
      </c>
      <c r="C29" s="134">
        <v>138</v>
      </c>
      <c r="D29" s="134"/>
      <c r="J29" s="1" t="s">
        <v>1</v>
      </c>
      <c r="K29" s="134">
        <v>138</v>
      </c>
      <c r="L29" s="134"/>
      <c r="R29" s="1" t="s">
        <v>1</v>
      </c>
      <c r="S29" s="134">
        <v>138</v>
      </c>
      <c r="T29" s="134"/>
    </row>
    <row r="30" spans="2:24" x14ac:dyDescent="0.3">
      <c r="B30" s="1" t="s">
        <v>2</v>
      </c>
      <c r="C30" s="1">
        <v>99</v>
      </c>
      <c r="D30" s="1">
        <v>2.58</v>
      </c>
      <c r="E30" s="1">
        <f>D30*D30</f>
        <v>6.6564000000000005</v>
      </c>
      <c r="J30" s="1" t="s">
        <v>2</v>
      </c>
      <c r="K30" s="1">
        <v>95</v>
      </c>
      <c r="L30" s="1">
        <v>1.96</v>
      </c>
      <c r="M30" s="1">
        <f>L30*L30</f>
        <v>3.8415999999999997</v>
      </c>
      <c r="R30" s="1" t="s">
        <v>2</v>
      </c>
      <c r="S30" s="1">
        <v>90</v>
      </c>
      <c r="T30" s="1">
        <v>1.65</v>
      </c>
      <c r="U30" s="1">
        <f>T30*T30</f>
        <v>2.7224999999999997</v>
      </c>
    </row>
    <row r="31" spans="2:24" x14ac:dyDescent="0.3">
      <c r="B31" s="1" t="s">
        <v>3</v>
      </c>
      <c r="C31" s="1">
        <v>0.9</v>
      </c>
      <c r="D31" s="1"/>
      <c r="J31" s="1" t="s">
        <v>3</v>
      </c>
      <c r="K31" s="1">
        <v>0.9</v>
      </c>
      <c r="L31" s="1"/>
      <c r="R31" s="1" t="s">
        <v>3</v>
      </c>
      <c r="S31" s="1">
        <v>0.9</v>
      </c>
      <c r="T31" s="1"/>
    </row>
    <row r="32" spans="2:24" x14ac:dyDescent="0.3">
      <c r="B32" s="1" t="s">
        <v>4</v>
      </c>
      <c r="C32" s="1">
        <v>0.1</v>
      </c>
      <c r="D32" s="1"/>
      <c r="J32" s="1" t="s">
        <v>4</v>
      </c>
      <c r="K32" s="1">
        <v>0.1</v>
      </c>
      <c r="L32" s="1"/>
      <c r="R32" s="1" t="s">
        <v>4</v>
      </c>
      <c r="S32" s="1">
        <v>0.1</v>
      </c>
      <c r="T32" s="1"/>
    </row>
    <row r="33" spans="1:24" x14ac:dyDescent="0.3">
      <c r="B33" s="135" t="s">
        <v>5</v>
      </c>
      <c r="C33" s="137">
        <v>0.05</v>
      </c>
      <c r="D33" s="139">
        <f>C33*C33</f>
        <v>2.5000000000000005E-3</v>
      </c>
      <c r="J33" s="135" t="s">
        <v>5</v>
      </c>
      <c r="K33" s="137">
        <v>0.05</v>
      </c>
      <c r="L33" s="139">
        <f>K33*K33</f>
        <v>2.5000000000000005E-3</v>
      </c>
      <c r="R33" s="135" t="s">
        <v>5</v>
      </c>
      <c r="S33" s="137">
        <v>0.05</v>
      </c>
      <c r="T33" s="139">
        <f>S33*S33</f>
        <v>2.5000000000000005E-3</v>
      </c>
    </row>
    <row r="34" spans="1:24" x14ac:dyDescent="0.3">
      <c r="B34" s="136"/>
      <c r="C34" s="138"/>
      <c r="D34" s="140"/>
      <c r="J34" s="136"/>
      <c r="K34" s="138"/>
      <c r="L34" s="140"/>
      <c r="R34" s="136"/>
      <c r="S34" s="138"/>
      <c r="T34" s="140"/>
    </row>
    <row r="36" spans="1:24" x14ac:dyDescent="0.3">
      <c r="F36" s="14" t="s">
        <v>9</v>
      </c>
      <c r="G36" s="15">
        <f>(E30*C31*C32*C29)/((D33*(C29-1))+(E30*C31*C32))</f>
        <v>87.802246446383492</v>
      </c>
      <c r="H36" s="13">
        <v>92</v>
      </c>
      <c r="N36" s="2" t="s">
        <v>9</v>
      </c>
      <c r="O36">
        <f>(M30*K31*K32*K29)/((L33*(K29-1))+(M30*K31*K32))</f>
        <v>69.325227680880602</v>
      </c>
      <c r="P36" s="13">
        <v>72</v>
      </c>
      <c r="V36" s="2" t="s">
        <v>9</v>
      </c>
      <c r="W36">
        <f>(U30*S31*S32*S29)/((T33*(S29-1))+(U30*S31*S32))</f>
        <v>57.552359474064922</v>
      </c>
      <c r="X36" s="13">
        <v>60</v>
      </c>
    </row>
    <row r="39" spans="1:24" ht="25.8" x14ac:dyDescent="0.5">
      <c r="A39" s="131" t="s">
        <v>10</v>
      </c>
      <c r="B39" s="133"/>
    </row>
    <row r="41" spans="1:24" ht="14.4" customHeight="1" x14ac:dyDescent="0.3">
      <c r="B41" s="4">
        <v>114</v>
      </c>
      <c r="E41" s="122" t="s">
        <v>11</v>
      </c>
      <c r="F41" s="123"/>
      <c r="G41" s="123"/>
      <c r="H41" s="123"/>
      <c r="I41" s="123"/>
      <c r="J41" s="123"/>
      <c r="K41" s="124"/>
    </row>
    <row r="42" spans="1:24" x14ac:dyDescent="0.3">
      <c r="B42" s="5">
        <v>76</v>
      </c>
      <c r="E42" s="125"/>
      <c r="F42" s="126"/>
      <c r="G42" s="126"/>
      <c r="H42" s="126"/>
      <c r="I42" s="126"/>
      <c r="J42" s="126"/>
      <c r="K42" s="127"/>
    </row>
    <row r="43" spans="1:24" x14ac:dyDescent="0.3">
      <c r="B43" s="5">
        <v>42</v>
      </c>
      <c r="E43" s="128"/>
      <c r="F43" s="129"/>
      <c r="G43" s="129"/>
      <c r="H43" s="129"/>
      <c r="I43" s="129"/>
      <c r="J43" s="129"/>
      <c r="K43" s="130"/>
    </row>
    <row r="44" spans="1:24" x14ac:dyDescent="0.3">
      <c r="B44" s="5">
        <v>88</v>
      </c>
    </row>
    <row r="45" spans="1:24" x14ac:dyDescent="0.3">
      <c r="B45" s="5">
        <v>102</v>
      </c>
    </row>
    <row r="46" spans="1:24" x14ac:dyDescent="0.3">
      <c r="B46" s="5">
        <v>57</v>
      </c>
    </row>
    <row r="47" spans="1:24" x14ac:dyDescent="0.3">
      <c r="B47" s="5">
        <v>28</v>
      </c>
    </row>
    <row r="48" spans="1:24" x14ac:dyDescent="0.3">
      <c r="B48" s="5">
        <v>68</v>
      </c>
    </row>
    <row r="49" spans="2:2" x14ac:dyDescent="0.3">
      <c r="B49" s="5">
        <v>92</v>
      </c>
    </row>
    <row r="50" spans="2:2" x14ac:dyDescent="0.3">
      <c r="B50" s="5">
        <v>46</v>
      </c>
    </row>
    <row r="51" spans="2:2" x14ac:dyDescent="0.3">
      <c r="B51" s="5">
        <v>21</v>
      </c>
    </row>
    <row r="52" spans="2:2" x14ac:dyDescent="0.3">
      <c r="B52" s="6">
        <v>56</v>
      </c>
    </row>
    <row r="54" spans="2:2" ht="23.4" customHeight="1" x14ac:dyDescent="0.3"/>
  </sheetData>
  <mergeCells count="51">
    <mergeCell ref="C17:C18"/>
    <mergeCell ref="D17:D18"/>
    <mergeCell ref="C5:D5"/>
    <mergeCell ref="B9:B10"/>
    <mergeCell ref="C9:C10"/>
    <mergeCell ref="D9:D10"/>
    <mergeCell ref="C29:D29"/>
    <mergeCell ref="B33:B34"/>
    <mergeCell ref="C33:C34"/>
    <mergeCell ref="D33:D34"/>
    <mergeCell ref="K5:L5"/>
    <mergeCell ref="J9:J10"/>
    <mergeCell ref="K9:K10"/>
    <mergeCell ref="L9:L10"/>
    <mergeCell ref="K13:L13"/>
    <mergeCell ref="J17:J18"/>
    <mergeCell ref="C21:D21"/>
    <mergeCell ref="B25:B26"/>
    <mergeCell ref="C25:C26"/>
    <mergeCell ref="D25:D26"/>
    <mergeCell ref="C13:D13"/>
    <mergeCell ref="B17:B18"/>
    <mergeCell ref="K17:K18"/>
    <mergeCell ref="L17:L18"/>
    <mergeCell ref="K21:L21"/>
    <mergeCell ref="J25:J26"/>
    <mergeCell ref="K25:K26"/>
    <mergeCell ref="L25:L26"/>
    <mergeCell ref="T25:T26"/>
    <mergeCell ref="R17:R18"/>
    <mergeCell ref="S5:T5"/>
    <mergeCell ref="R9:R10"/>
    <mergeCell ref="S9:S10"/>
    <mergeCell ref="T9:T10"/>
    <mergeCell ref="S13:T13"/>
    <mergeCell ref="E41:K43"/>
    <mergeCell ref="A2:C2"/>
    <mergeCell ref="A39:B39"/>
    <mergeCell ref="S29:T29"/>
    <mergeCell ref="R33:R34"/>
    <mergeCell ref="S33:S34"/>
    <mergeCell ref="T33:T34"/>
    <mergeCell ref="K29:L29"/>
    <mergeCell ref="J33:J34"/>
    <mergeCell ref="K33:K34"/>
    <mergeCell ref="L33:L34"/>
    <mergeCell ref="S17:S18"/>
    <mergeCell ref="T17:T18"/>
    <mergeCell ref="S21:T21"/>
    <mergeCell ref="R25:R26"/>
    <mergeCell ref="S25:S26"/>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069A3-3D32-4EB0-8544-1C71CF8CBDE4}">
  <dimension ref="A1:X66"/>
  <sheetViews>
    <sheetView topLeftCell="A42" zoomScale="80" zoomScaleNormal="80" workbookViewId="0">
      <selection activeCell="B60" sqref="B60:F63"/>
    </sheetView>
  </sheetViews>
  <sheetFormatPr baseColWidth="10" defaultRowHeight="14.4" x14ac:dyDescent="0.3"/>
  <cols>
    <col min="2" max="2" width="14.88671875" customWidth="1"/>
    <col min="18" max="18" width="11.44140625" customWidth="1"/>
    <col min="23" max="23" width="10.88671875" customWidth="1"/>
  </cols>
  <sheetData>
    <row r="1" spans="1:20" ht="23.4" x14ac:dyDescent="0.45">
      <c r="A1" s="144" t="s">
        <v>12</v>
      </c>
      <c r="B1" s="144"/>
      <c r="C1" s="144"/>
      <c r="D1" s="144"/>
      <c r="E1" s="144"/>
      <c r="F1" s="144"/>
      <c r="G1" s="144"/>
      <c r="H1" s="144"/>
      <c r="I1" s="144"/>
      <c r="J1" s="144"/>
      <c r="K1" s="144"/>
      <c r="L1" s="144"/>
      <c r="M1" s="144"/>
      <c r="N1" s="144"/>
      <c r="O1" s="144"/>
      <c r="P1" s="144"/>
      <c r="Q1" s="144"/>
      <c r="R1" s="144"/>
      <c r="S1" s="144"/>
      <c r="T1" s="144"/>
    </row>
    <row r="3" spans="1:20" ht="15.6" x14ac:dyDescent="0.3">
      <c r="A3" s="17">
        <v>0</v>
      </c>
      <c r="B3" s="7">
        <v>70</v>
      </c>
      <c r="C3" s="19">
        <v>19</v>
      </c>
      <c r="D3" s="8">
        <v>80</v>
      </c>
      <c r="E3" s="20">
        <v>38</v>
      </c>
      <c r="F3" s="7">
        <v>70</v>
      </c>
      <c r="G3" s="19">
        <v>57</v>
      </c>
      <c r="H3" s="8">
        <v>30</v>
      </c>
      <c r="I3" s="20">
        <v>76</v>
      </c>
      <c r="J3" s="7">
        <v>60</v>
      </c>
      <c r="K3" s="19">
        <v>95</v>
      </c>
      <c r="L3" s="8">
        <v>68</v>
      </c>
      <c r="M3" s="20">
        <v>114</v>
      </c>
      <c r="N3" s="7">
        <v>90</v>
      </c>
      <c r="O3" s="19">
        <v>133</v>
      </c>
      <c r="P3" s="8">
        <v>80</v>
      </c>
    </row>
    <row r="4" spans="1:20" ht="15.6" x14ac:dyDescent="0.3">
      <c r="A4" s="18">
        <v>1</v>
      </c>
      <c r="B4" s="8">
        <v>60</v>
      </c>
      <c r="C4" s="20">
        <v>20</v>
      </c>
      <c r="D4" s="7">
        <v>50</v>
      </c>
      <c r="E4" s="19">
        <v>39</v>
      </c>
      <c r="F4" s="8">
        <v>85</v>
      </c>
      <c r="G4" s="20">
        <v>58</v>
      </c>
      <c r="H4" s="7">
        <v>90</v>
      </c>
      <c r="I4" s="19">
        <v>77</v>
      </c>
      <c r="J4" s="8">
        <v>20</v>
      </c>
      <c r="K4" s="20">
        <v>96</v>
      </c>
      <c r="L4" s="7">
        <v>50</v>
      </c>
      <c r="M4" s="19">
        <v>115</v>
      </c>
      <c r="N4" s="8">
        <v>80</v>
      </c>
      <c r="O4" s="21">
        <v>134</v>
      </c>
      <c r="P4" s="7">
        <v>15</v>
      </c>
    </row>
    <row r="5" spans="1:20" ht="15.6" x14ac:dyDescent="0.3">
      <c r="A5" s="17">
        <v>2</v>
      </c>
      <c r="B5" s="7">
        <v>50</v>
      </c>
      <c r="C5" s="19">
        <v>21</v>
      </c>
      <c r="D5" s="8">
        <v>30</v>
      </c>
      <c r="E5" s="20">
        <v>40</v>
      </c>
      <c r="F5" s="7">
        <v>40</v>
      </c>
      <c r="G5" s="19">
        <v>59</v>
      </c>
      <c r="H5" s="8">
        <v>80</v>
      </c>
      <c r="I5" s="20">
        <v>78</v>
      </c>
      <c r="J5" s="7">
        <v>48</v>
      </c>
      <c r="K5" s="19">
        <v>97</v>
      </c>
      <c r="L5" s="8">
        <v>10</v>
      </c>
      <c r="M5" s="20">
        <v>116</v>
      </c>
      <c r="N5" s="7">
        <v>60</v>
      </c>
      <c r="O5" s="19">
        <v>135</v>
      </c>
      <c r="P5" s="8">
        <v>30</v>
      </c>
    </row>
    <row r="6" spans="1:20" ht="15.6" x14ac:dyDescent="0.3">
      <c r="A6" s="18">
        <v>3</v>
      </c>
      <c r="B6" s="8">
        <v>40</v>
      </c>
      <c r="C6" s="20">
        <v>22</v>
      </c>
      <c r="D6" s="7">
        <v>55</v>
      </c>
      <c r="E6" s="19">
        <v>41</v>
      </c>
      <c r="F6" s="9">
        <v>78.8</v>
      </c>
      <c r="G6" s="20">
        <v>60</v>
      </c>
      <c r="H6" s="7">
        <v>80</v>
      </c>
      <c r="I6" s="19">
        <v>79</v>
      </c>
      <c r="J6" s="8">
        <v>70</v>
      </c>
      <c r="K6" s="20">
        <v>98</v>
      </c>
      <c r="L6" s="7">
        <v>75</v>
      </c>
      <c r="M6" s="19">
        <v>117</v>
      </c>
      <c r="N6" s="8">
        <v>70</v>
      </c>
      <c r="O6" s="21">
        <v>136</v>
      </c>
      <c r="P6" s="7">
        <v>90</v>
      </c>
    </row>
    <row r="7" spans="1:20" ht="15.6" x14ac:dyDescent="0.3">
      <c r="A7" s="17">
        <v>4</v>
      </c>
      <c r="B7" s="7">
        <v>80</v>
      </c>
      <c r="C7" s="19">
        <v>23</v>
      </c>
      <c r="D7" s="8">
        <v>85</v>
      </c>
      <c r="E7" s="20">
        <v>42</v>
      </c>
      <c r="F7" s="7">
        <v>50</v>
      </c>
      <c r="G7" s="19">
        <v>61</v>
      </c>
      <c r="H7" s="8">
        <v>65</v>
      </c>
      <c r="I7" s="20">
        <v>80</v>
      </c>
      <c r="J7" s="7">
        <v>60</v>
      </c>
      <c r="K7" s="19">
        <v>99</v>
      </c>
      <c r="L7" s="8">
        <v>75</v>
      </c>
      <c r="M7" s="20">
        <v>118</v>
      </c>
      <c r="N7" s="7">
        <v>90</v>
      </c>
      <c r="O7" s="19">
        <v>137</v>
      </c>
      <c r="P7" s="8">
        <v>90</v>
      </c>
    </row>
    <row r="8" spans="1:20" ht="15.6" x14ac:dyDescent="0.3">
      <c r="A8" s="18">
        <v>5</v>
      </c>
      <c r="B8" s="8">
        <v>80</v>
      </c>
      <c r="C8" s="20">
        <v>24</v>
      </c>
      <c r="D8" s="7">
        <v>85</v>
      </c>
      <c r="E8" s="19">
        <v>43</v>
      </c>
      <c r="F8" s="8">
        <v>80</v>
      </c>
      <c r="G8" s="20">
        <v>62</v>
      </c>
      <c r="H8" s="7">
        <v>100</v>
      </c>
      <c r="I8" s="19">
        <v>81</v>
      </c>
      <c r="J8" s="8">
        <v>30</v>
      </c>
      <c r="K8" s="20">
        <v>100</v>
      </c>
      <c r="L8" s="7">
        <v>75</v>
      </c>
      <c r="M8" s="19">
        <v>119</v>
      </c>
      <c r="N8" s="8">
        <v>90</v>
      </c>
      <c r="O8" s="10"/>
      <c r="P8" s="11"/>
    </row>
    <row r="9" spans="1:20" ht="15.6" x14ac:dyDescent="0.3">
      <c r="A9" s="17">
        <v>6</v>
      </c>
      <c r="B9" s="7">
        <v>20</v>
      </c>
      <c r="C9" s="19">
        <v>25</v>
      </c>
      <c r="D9" s="8">
        <v>75</v>
      </c>
      <c r="E9" s="20">
        <v>44</v>
      </c>
      <c r="F9" s="7">
        <v>70</v>
      </c>
      <c r="G9" s="19">
        <v>63</v>
      </c>
      <c r="H9" s="8">
        <v>70</v>
      </c>
      <c r="I9" s="20">
        <v>82</v>
      </c>
      <c r="J9" s="7">
        <v>50</v>
      </c>
      <c r="K9" s="19">
        <v>101</v>
      </c>
      <c r="L9" s="8">
        <v>60</v>
      </c>
      <c r="M9" s="20">
        <v>120</v>
      </c>
      <c r="N9" s="7">
        <v>20</v>
      </c>
      <c r="O9" s="12"/>
      <c r="P9" s="11"/>
    </row>
    <row r="10" spans="1:20" ht="15.6" x14ac:dyDescent="0.3">
      <c r="A10" s="18">
        <v>7</v>
      </c>
      <c r="B10" s="8">
        <v>15</v>
      </c>
      <c r="C10" s="20">
        <v>26</v>
      </c>
      <c r="D10" s="7">
        <v>75</v>
      </c>
      <c r="E10" s="19">
        <v>45</v>
      </c>
      <c r="F10" s="8">
        <v>60</v>
      </c>
      <c r="G10" s="20">
        <v>64</v>
      </c>
      <c r="H10" s="7">
        <v>40</v>
      </c>
      <c r="I10" s="19">
        <v>83</v>
      </c>
      <c r="J10" s="8">
        <v>67</v>
      </c>
      <c r="K10" s="20">
        <v>102</v>
      </c>
      <c r="L10" s="7">
        <v>50</v>
      </c>
      <c r="M10" s="19">
        <v>121</v>
      </c>
      <c r="N10" s="8">
        <v>25</v>
      </c>
      <c r="O10" s="10"/>
      <c r="P10" s="11"/>
    </row>
    <row r="11" spans="1:20" ht="15.6" x14ac:dyDescent="0.3">
      <c r="A11" s="17">
        <v>8</v>
      </c>
      <c r="B11" s="7">
        <v>80</v>
      </c>
      <c r="C11" s="19">
        <v>27</v>
      </c>
      <c r="D11" s="8">
        <v>80</v>
      </c>
      <c r="E11" s="20">
        <v>46</v>
      </c>
      <c r="F11" s="7">
        <v>50</v>
      </c>
      <c r="G11" s="19">
        <v>65</v>
      </c>
      <c r="H11" s="8">
        <v>50</v>
      </c>
      <c r="I11" s="20">
        <v>84</v>
      </c>
      <c r="J11" s="7">
        <v>80</v>
      </c>
      <c r="K11" s="19">
        <v>103</v>
      </c>
      <c r="L11" s="8">
        <v>68</v>
      </c>
      <c r="M11" s="20">
        <v>122</v>
      </c>
      <c r="N11" s="7">
        <v>90</v>
      </c>
      <c r="O11" s="12"/>
      <c r="P11" s="11"/>
    </row>
    <row r="12" spans="1:20" ht="15.6" x14ac:dyDescent="0.3">
      <c r="A12" s="18">
        <v>9</v>
      </c>
      <c r="B12" s="8">
        <v>83</v>
      </c>
      <c r="C12" s="20">
        <v>28</v>
      </c>
      <c r="D12" s="7">
        <v>90</v>
      </c>
      <c r="E12" s="19">
        <v>47</v>
      </c>
      <c r="F12" s="8">
        <v>50</v>
      </c>
      <c r="G12" s="20">
        <v>66</v>
      </c>
      <c r="H12" s="7">
        <v>50</v>
      </c>
      <c r="I12" s="19">
        <v>85</v>
      </c>
      <c r="J12" s="8">
        <v>78</v>
      </c>
      <c r="K12" s="20">
        <v>104</v>
      </c>
      <c r="L12" s="7">
        <v>70</v>
      </c>
      <c r="M12" s="19">
        <v>123</v>
      </c>
      <c r="N12" s="8">
        <v>50</v>
      </c>
      <c r="O12" s="10"/>
      <c r="P12" s="11"/>
    </row>
    <row r="13" spans="1:20" ht="15.6" x14ac:dyDescent="0.3">
      <c r="A13" s="17">
        <v>10</v>
      </c>
      <c r="B13" s="7">
        <v>40</v>
      </c>
      <c r="C13" s="19">
        <v>29</v>
      </c>
      <c r="D13" s="8">
        <v>85</v>
      </c>
      <c r="E13" s="20">
        <v>48</v>
      </c>
      <c r="F13" s="7">
        <v>70</v>
      </c>
      <c r="G13" s="19">
        <v>67</v>
      </c>
      <c r="H13" s="8">
        <v>10</v>
      </c>
      <c r="I13" s="20">
        <v>86</v>
      </c>
      <c r="J13" s="7">
        <v>80</v>
      </c>
      <c r="K13" s="19">
        <v>105</v>
      </c>
      <c r="L13" s="8">
        <v>85</v>
      </c>
      <c r="M13" s="20">
        <v>124</v>
      </c>
      <c r="N13" s="7">
        <v>90</v>
      </c>
      <c r="O13" s="12"/>
      <c r="P13" s="11"/>
    </row>
    <row r="14" spans="1:20" ht="15.6" x14ac:dyDescent="0.3">
      <c r="A14" s="18">
        <v>11</v>
      </c>
      <c r="B14" s="8">
        <v>90</v>
      </c>
      <c r="C14" s="20">
        <v>30</v>
      </c>
      <c r="D14" s="7">
        <v>90</v>
      </c>
      <c r="E14" s="19">
        <v>49</v>
      </c>
      <c r="F14" s="8">
        <v>90</v>
      </c>
      <c r="G14" s="20">
        <v>68</v>
      </c>
      <c r="H14" s="7">
        <v>95</v>
      </c>
      <c r="I14" s="19">
        <v>87</v>
      </c>
      <c r="J14" s="8">
        <v>85</v>
      </c>
      <c r="K14" s="20">
        <v>106</v>
      </c>
      <c r="L14" s="7">
        <v>90</v>
      </c>
      <c r="M14" s="19">
        <v>125</v>
      </c>
      <c r="N14" s="8">
        <v>60</v>
      </c>
      <c r="O14" s="10"/>
      <c r="P14" s="11"/>
    </row>
    <row r="15" spans="1:20" ht="15.6" x14ac:dyDescent="0.3">
      <c r="A15" s="17">
        <v>12</v>
      </c>
      <c r="B15" s="7">
        <v>85</v>
      </c>
      <c r="C15" s="19">
        <v>31</v>
      </c>
      <c r="D15" s="9">
        <v>90.5</v>
      </c>
      <c r="E15" s="20">
        <v>50</v>
      </c>
      <c r="F15" s="7">
        <v>20</v>
      </c>
      <c r="G15" s="19">
        <v>69</v>
      </c>
      <c r="H15" s="8">
        <v>75</v>
      </c>
      <c r="I15" s="20">
        <v>88</v>
      </c>
      <c r="J15" s="7">
        <v>36</v>
      </c>
      <c r="K15" s="19">
        <v>107</v>
      </c>
      <c r="L15" s="8">
        <v>80</v>
      </c>
      <c r="M15" s="20">
        <v>126</v>
      </c>
      <c r="N15" s="7">
        <v>80</v>
      </c>
      <c r="O15" s="12"/>
      <c r="P15" s="11"/>
    </row>
    <row r="16" spans="1:20" ht="15.6" x14ac:dyDescent="0.3">
      <c r="A16" s="18">
        <v>13</v>
      </c>
      <c r="B16" s="8">
        <v>68</v>
      </c>
      <c r="C16" s="20">
        <v>32</v>
      </c>
      <c r="D16" s="7">
        <v>87</v>
      </c>
      <c r="E16" s="19">
        <v>51</v>
      </c>
      <c r="F16" s="8">
        <v>50</v>
      </c>
      <c r="G16" s="20">
        <v>70</v>
      </c>
      <c r="H16" s="7">
        <v>60</v>
      </c>
      <c r="I16" s="19">
        <v>89</v>
      </c>
      <c r="J16" s="8">
        <v>30</v>
      </c>
      <c r="K16" s="20">
        <v>108</v>
      </c>
      <c r="L16" s="7">
        <v>70</v>
      </c>
      <c r="M16" s="19">
        <v>127</v>
      </c>
      <c r="N16" s="8">
        <v>90</v>
      </c>
      <c r="O16" s="10"/>
      <c r="P16" s="11"/>
    </row>
    <row r="17" spans="1:24" ht="15.6" x14ac:dyDescent="0.3">
      <c r="A17" s="17">
        <v>14</v>
      </c>
      <c r="B17" s="7">
        <v>90</v>
      </c>
      <c r="C17" s="19">
        <v>33</v>
      </c>
      <c r="D17" s="8">
        <v>50</v>
      </c>
      <c r="E17" s="20">
        <v>52</v>
      </c>
      <c r="F17" s="7">
        <v>23</v>
      </c>
      <c r="G17" s="19">
        <v>71</v>
      </c>
      <c r="H17" s="8">
        <v>40</v>
      </c>
      <c r="I17" s="20">
        <v>90</v>
      </c>
      <c r="J17" s="7">
        <v>35</v>
      </c>
      <c r="K17" s="19">
        <v>109</v>
      </c>
      <c r="L17" s="8">
        <v>80</v>
      </c>
      <c r="M17" s="20">
        <v>128</v>
      </c>
      <c r="N17" s="7">
        <v>50</v>
      </c>
      <c r="O17" s="12"/>
      <c r="P17" s="11"/>
    </row>
    <row r="18" spans="1:24" ht="15.6" x14ac:dyDescent="0.3">
      <c r="A18" s="18">
        <v>15</v>
      </c>
      <c r="B18" s="8">
        <v>75</v>
      </c>
      <c r="C18" s="20">
        <v>34</v>
      </c>
      <c r="D18" s="7">
        <v>40</v>
      </c>
      <c r="E18" s="19">
        <v>53</v>
      </c>
      <c r="F18" s="8">
        <v>65.5</v>
      </c>
      <c r="G18" s="20">
        <v>72</v>
      </c>
      <c r="H18" s="7">
        <v>70</v>
      </c>
      <c r="I18" s="19">
        <v>91</v>
      </c>
      <c r="J18" s="8">
        <v>90</v>
      </c>
      <c r="K18" s="20">
        <v>110</v>
      </c>
      <c r="L18" s="7">
        <v>10</v>
      </c>
      <c r="M18" s="19">
        <v>129</v>
      </c>
      <c r="N18" s="8">
        <v>90</v>
      </c>
      <c r="O18" s="10"/>
      <c r="P18" s="11"/>
    </row>
    <row r="19" spans="1:24" ht="15.6" x14ac:dyDescent="0.3">
      <c r="A19" s="17">
        <v>16</v>
      </c>
      <c r="B19" s="7">
        <v>80</v>
      </c>
      <c r="C19" s="19">
        <v>35</v>
      </c>
      <c r="D19" s="8">
        <v>70</v>
      </c>
      <c r="E19" s="20">
        <v>54</v>
      </c>
      <c r="F19" s="7">
        <v>100</v>
      </c>
      <c r="G19" s="19">
        <v>73</v>
      </c>
      <c r="H19" s="8">
        <v>80</v>
      </c>
      <c r="I19" s="20">
        <v>92</v>
      </c>
      <c r="J19" s="7">
        <v>70</v>
      </c>
      <c r="K19" s="19">
        <v>111</v>
      </c>
      <c r="L19" s="8">
        <v>80</v>
      </c>
      <c r="M19" s="20">
        <v>130</v>
      </c>
      <c r="N19" s="7">
        <v>30</v>
      </c>
      <c r="O19" s="12"/>
      <c r="P19" s="11"/>
    </row>
    <row r="20" spans="1:24" ht="15.6" x14ac:dyDescent="0.3">
      <c r="A20" s="18">
        <v>17</v>
      </c>
      <c r="B20" s="8">
        <v>40</v>
      </c>
      <c r="C20" s="20">
        <v>36</v>
      </c>
      <c r="D20" s="7">
        <v>50</v>
      </c>
      <c r="E20" s="19">
        <v>55</v>
      </c>
      <c r="F20" s="8">
        <v>80</v>
      </c>
      <c r="G20" s="20">
        <v>74</v>
      </c>
      <c r="H20" s="7">
        <v>60</v>
      </c>
      <c r="I20" s="19">
        <v>93</v>
      </c>
      <c r="J20" s="8">
        <v>80</v>
      </c>
      <c r="K20" s="20">
        <v>112</v>
      </c>
      <c r="L20" s="7">
        <v>15</v>
      </c>
      <c r="M20" s="19">
        <v>131</v>
      </c>
      <c r="N20" s="8">
        <v>20</v>
      </c>
      <c r="O20" s="10"/>
      <c r="P20" s="11"/>
    </row>
    <row r="21" spans="1:24" ht="15.6" x14ac:dyDescent="0.3">
      <c r="A21" s="17">
        <v>18</v>
      </c>
      <c r="B21" s="7">
        <v>70</v>
      </c>
      <c r="C21" s="19">
        <v>37</v>
      </c>
      <c r="D21" s="8">
        <v>70</v>
      </c>
      <c r="E21" s="20">
        <v>56</v>
      </c>
      <c r="F21" s="7">
        <v>20</v>
      </c>
      <c r="G21" s="19">
        <v>75</v>
      </c>
      <c r="H21" s="8">
        <v>15</v>
      </c>
      <c r="I21" s="20">
        <v>94</v>
      </c>
      <c r="J21" s="7">
        <v>80</v>
      </c>
      <c r="K21" s="19">
        <v>113</v>
      </c>
      <c r="L21" s="8">
        <v>70</v>
      </c>
      <c r="M21" s="20">
        <v>132</v>
      </c>
      <c r="N21" s="7">
        <v>50</v>
      </c>
      <c r="O21" s="12"/>
      <c r="P21" s="11"/>
    </row>
    <row r="24" spans="1:24" ht="36" x14ac:dyDescent="0.35">
      <c r="B24" s="30" t="s">
        <v>13</v>
      </c>
      <c r="C24" s="22">
        <f>AVERAGE(B3:B21,D3:D21,F3:F21,H3:H21,J3:J21,L3:L21,N3:N21,P3:P7)</f>
        <v>63.23043478260869</v>
      </c>
    </row>
    <row r="27" spans="1:24" ht="18" customHeight="1" x14ac:dyDescent="0.3">
      <c r="A27" s="145" t="s">
        <v>14</v>
      </c>
      <c r="B27" s="145"/>
      <c r="D27" s="23">
        <v>44</v>
      </c>
      <c r="E27" s="1">
        <v>70</v>
      </c>
      <c r="G27" s="145" t="s">
        <v>16</v>
      </c>
      <c r="H27" s="145"/>
      <c r="J27" s="23">
        <v>118</v>
      </c>
      <c r="K27" s="1">
        <v>90</v>
      </c>
      <c r="M27" s="145" t="s">
        <v>18</v>
      </c>
      <c r="N27" s="145"/>
      <c r="Q27" s="23">
        <v>3</v>
      </c>
      <c r="R27" s="1">
        <v>40</v>
      </c>
      <c r="T27" s="145" t="s">
        <v>24</v>
      </c>
      <c r="U27" s="145"/>
      <c r="W27" s="28">
        <v>50.202452428102774</v>
      </c>
      <c r="X27" s="1">
        <v>20</v>
      </c>
    </row>
    <row r="28" spans="1:24" x14ac:dyDescent="0.3">
      <c r="A28" s="145"/>
      <c r="B28" s="145"/>
      <c r="D28" s="23">
        <v>42</v>
      </c>
      <c r="E28" s="1">
        <v>50</v>
      </c>
      <c r="G28" s="145"/>
      <c r="H28" s="145"/>
      <c r="J28" s="23">
        <v>85</v>
      </c>
      <c r="K28" s="1">
        <v>78</v>
      </c>
      <c r="M28" s="145"/>
      <c r="N28" s="145"/>
      <c r="Q28" s="23">
        <v>8</v>
      </c>
      <c r="R28" s="1">
        <v>80</v>
      </c>
      <c r="T28" s="145"/>
      <c r="U28" s="145"/>
      <c r="W28" s="28">
        <v>62.81440150106728</v>
      </c>
      <c r="X28" s="1">
        <v>70</v>
      </c>
    </row>
    <row r="29" spans="1:24" x14ac:dyDescent="0.3">
      <c r="D29" s="23">
        <v>111</v>
      </c>
      <c r="E29" s="1">
        <v>80</v>
      </c>
      <c r="J29" s="23">
        <v>16</v>
      </c>
      <c r="K29" s="1">
        <v>80</v>
      </c>
      <c r="Q29" s="23">
        <v>13</v>
      </c>
      <c r="R29" s="1">
        <v>68</v>
      </c>
      <c r="W29" s="28">
        <v>36.130364422548979</v>
      </c>
      <c r="X29" s="1">
        <v>50</v>
      </c>
    </row>
    <row r="30" spans="1:24" x14ac:dyDescent="0.3">
      <c r="D30" s="23">
        <v>15</v>
      </c>
      <c r="E30" s="1">
        <v>75</v>
      </c>
      <c r="G30" s="146" t="s">
        <v>17</v>
      </c>
      <c r="H30" s="146"/>
      <c r="J30" s="23">
        <v>88</v>
      </c>
      <c r="K30" s="1">
        <v>36</v>
      </c>
      <c r="M30" t="s">
        <v>21</v>
      </c>
      <c r="N30">
        <v>138</v>
      </c>
      <c r="Q30" s="23">
        <v>18</v>
      </c>
      <c r="R30" s="1">
        <v>70</v>
      </c>
      <c r="T30" s="147" t="s">
        <v>25</v>
      </c>
      <c r="U30" s="147"/>
      <c r="W30" s="28">
        <v>58.398197042124387</v>
      </c>
      <c r="X30" s="1">
        <v>90</v>
      </c>
    </row>
    <row r="31" spans="1:24" x14ac:dyDescent="0.3">
      <c r="D31" s="23">
        <v>129</v>
      </c>
      <c r="E31" s="1">
        <v>90</v>
      </c>
      <c r="J31" s="23">
        <v>87</v>
      </c>
      <c r="K31" s="1">
        <v>85</v>
      </c>
      <c r="M31" t="s">
        <v>20</v>
      </c>
      <c r="N31">
        <v>28</v>
      </c>
      <c r="Q31" s="23">
        <v>23</v>
      </c>
      <c r="R31" s="1">
        <v>85</v>
      </c>
      <c r="T31" s="147"/>
      <c r="U31" s="147"/>
      <c r="W31" s="28">
        <v>62.316844462514609</v>
      </c>
      <c r="X31" s="1">
        <v>100</v>
      </c>
    </row>
    <row r="32" spans="1:24" x14ac:dyDescent="0.3">
      <c r="D32" s="23">
        <v>83</v>
      </c>
      <c r="E32" s="1">
        <v>67</v>
      </c>
      <c r="J32" s="23">
        <v>117</v>
      </c>
      <c r="K32" s="1">
        <v>70</v>
      </c>
      <c r="M32" t="s">
        <v>19</v>
      </c>
      <c r="N32">
        <f>N30/N31</f>
        <v>4.9285714285714288</v>
      </c>
      <c r="O32">
        <f>5</f>
        <v>5</v>
      </c>
      <c r="Q32" s="23">
        <v>28</v>
      </c>
      <c r="R32" s="1">
        <v>90</v>
      </c>
      <c r="W32" s="28">
        <v>19.773089893180636</v>
      </c>
      <c r="X32" s="1">
        <v>50</v>
      </c>
    </row>
    <row r="33" spans="1:24" x14ac:dyDescent="0.3">
      <c r="D33" s="23">
        <v>71</v>
      </c>
      <c r="E33" s="1">
        <v>40</v>
      </c>
      <c r="J33" s="23">
        <v>72</v>
      </c>
      <c r="K33" s="1">
        <v>70</v>
      </c>
      <c r="M33" t="s">
        <v>22</v>
      </c>
      <c r="N33">
        <v>-1.5</v>
      </c>
      <c r="Q33" s="23">
        <v>33</v>
      </c>
      <c r="R33" s="1">
        <v>50</v>
      </c>
      <c r="W33" s="28">
        <v>96.444053673319075</v>
      </c>
      <c r="X33" s="1">
        <v>50</v>
      </c>
    </row>
    <row r="34" spans="1:24" x14ac:dyDescent="0.3">
      <c r="D34" s="23">
        <v>122</v>
      </c>
      <c r="E34" s="1">
        <v>90</v>
      </c>
      <c r="J34" s="23">
        <v>44</v>
      </c>
      <c r="K34" s="1">
        <v>70</v>
      </c>
      <c r="Q34" s="23">
        <v>38</v>
      </c>
      <c r="R34" s="1">
        <v>70</v>
      </c>
      <c r="W34" s="29">
        <v>101.04701647313081</v>
      </c>
      <c r="X34" s="1">
        <v>60</v>
      </c>
    </row>
    <row r="35" spans="1:24" x14ac:dyDescent="0.3">
      <c r="D35" s="23">
        <v>88</v>
      </c>
      <c r="E35" s="1">
        <v>36</v>
      </c>
      <c r="J35" s="23">
        <v>47</v>
      </c>
      <c r="K35" s="1">
        <v>50</v>
      </c>
      <c r="Q35" s="23">
        <v>43</v>
      </c>
      <c r="R35" s="1">
        <v>80</v>
      </c>
      <c r="W35" s="28">
        <v>3.0546085539785652</v>
      </c>
      <c r="X35" s="1">
        <v>40</v>
      </c>
    </row>
    <row r="36" spans="1:24" ht="18" x14ac:dyDescent="0.35">
      <c r="A36" s="26" t="s">
        <v>15</v>
      </c>
      <c r="B36" s="24">
        <f>AVERAGE(E27:E54)</f>
        <v>60.321428571428569</v>
      </c>
      <c r="D36" s="23">
        <v>97</v>
      </c>
      <c r="E36" s="1">
        <v>10</v>
      </c>
      <c r="G36" s="26" t="s">
        <v>15</v>
      </c>
      <c r="H36" s="24">
        <f>AVERAGE(K27:K54)</f>
        <v>71.053571428571431</v>
      </c>
      <c r="J36" s="23">
        <v>40</v>
      </c>
      <c r="K36" s="1">
        <v>40</v>
      </c>
      <c r="M36" s="26" t="s">
        <v>23</v>
      </c>
      <c r="N36" s="24">
        <f>AVERAGE(R27:R54)</f>
        <v>69.910714285714292</v>
      </c>
      <c r="Q36" s="23">
        <v>48</v>
      </c>
      <c r="R36" s="1">
        <v>70</v>
      </c>
      <c r="T36" s="26" t="s">
        <v>26</v>
      </c>
      <c r="U36" s="24">
        <f>AVERAGE(X27:X54)</f>
        <v>64.321428571428569</v>
      </c>
      <c r="W36" s="28">
        <v>104.96162035117557</v>
      </c>
      <c r="X36" s="1">
        <v>85</v>
      </c>
    </row>
    <row r="37" spans="1:24" x14ac:dyDescent="0.3">
      <c r="D37" s="23">
        <v>13</v>
      </c>
      <c r="E37" s="1">
        <v>68</v>
      </c>
      <c r="J37" s="23">
        <v>15</v>
      </c>
      <c r="K37" s="1">
        <v>75</v>
      </c>
      <c r="Q37" s="23">
        <v>53</v>
      </c>
      <c r="R37" s="1">
        <v>65.5</v>
      </c>
      <c r="W37" s="28">
        <v>16.45210341067401</v>
      </c>
      <c r="X37" s="1">
        <v>80</v>
      </c>
    </row>
    <row r="38" spans="1:24" x14ac:dyDescent="0.3">
      <c r="D38" s="23">
        <v>54</v>
      </c>
      <c r="E38" s="1">
        <v>100</v>
      </c>
      <c r="J38" s="23">
        <v>1</v>
      </c>
      <c r="K38" s="1">
        <v>60</v>
      </c>
      <c r="Q38" s="23">
        <v>58</v>
      </c>
      <c r="R38" s="1">
        <v>90</v>
      </c>
      <c r="W38" s="28">
        <v>26.552165177551938</v>
      </c>
      <c r="X38" s="1">
        <v>80</v>
      </c>
    </row>
    <row r="39" spans="1:24" x14ac:dyDescent="0.3">
      <c r="D39" s="23">
        <v>81</v>
      </c>
      <c r="E39" s="1">
        <v>30</v>
      </c>
      <c r="J39" s="23">
        <v>106</v>
      </c>
      <c r="K39" s="1">
        <v>90</v>
      </c>
      <c r="Q39" s="23">
        <v>63</v>
      </c>
      <c r="R39" s="1">
        <v>70</v>
      </c>
      <c r="T39" s="27">
        <f ca="1">RAND()*138</f>
        <v>117.44251120653652</v>
      </c>
      <c r="W39" s="28">
        <v>11.455919683931576</v>
      </c>
      <c r="X39" s="1">
        <v>90</v>
      </c>
    </row>
    <row r="40" spans="1:24" x14ac:dyDescent="0.3">
      <c r="D40" s="23">
        <v>29</v>
      </c>
      <c r="E40" s="1">
        <v>85</v>
      </c>
      <c r="J40" s="23">
        <v>55</v>
      </c>
      <c r="K40" s="1">
        <v>80</v>
      </c>
      <c r="Q40" s="23">
        <v>68</v>
      </c>
      <c r="R40" s="1">
        <v>95</v>
      </c>
      <c r="T40" s="27">
        <f ca="1">RAND()*138</f>
        <v>12.909497639919628</v>
      </c>
      <c r="W40" s="28">
        <v>6.0214223026411364</v>
      </c>
      <c r="X40" s="1">
        <v>20</v>
      </c>
    </row>
    <row r="41" spans="1:24" x14ac:dyDescent="0.3">
      <c r="D41" s="23">
        <v>35</v>
      </c>
      <c r="E41" s="1">
        <v>70</v>
      </c>
      <c r="J41" s="23">
        <v>29</v>
      </c>
      <c r="K41" s="1">
        <v>85</v>
      </c>
      <c r="Q41" s="23">
        <v>73</v>
      </c>
      <c r="R41" s="1">
        <v>80</v>
      </c>
      <c r="T41" s="27">
        <f t="shared" ref="T41:T66" ca="1" si="0">RAND()*138</f>
        <v>36.035729976578445</v>
      </c>
      <c r="W41" s="28">
        <v>111.21391470147887</v>
      </c>
      <c r="X41" s="1">
        <v>80</v>
      </c>
    </row>
    <row r="42" spans="1:24" x14ac:dyDescent="0.3">
      <c r="D42" s="23">
        <v>89</v>
      </c>
      <c r="E42" s="1">
        <v>30</v>
      </c>
      <c r="J42" s="23">
        <v>0</v>
      </c>
      <c r="K42" s="1">
        <v>70</v>
      </c>
      <c r="Q42" s="23">
        <v>78</v>
      </c>
      <c r="R42" s="1">
        <v>48</v>
      </c>
      <c r="T42" s="27">
        <f t="shared" ca="1" si="0"/>
        <v>37.993661836742504</v>
      </c>
      <c r="W42" s="28">
        <v>39.294928424917281</v>
      </c>
      <c r="X42" s="1">
        <v>85</v>
      </c>
    </row>
    <row r="43" spans="1:24" x14ac:dyDescent="0.3">
      <c r="D43" s="23">
        <v>22</v>
      </c>
      <c r="E43" s="1">
        <v>55</v>
      </c>
      <c r="J43" s="23">
        <v>11</v>
      </c>
      <c r="K43" s="1">
        <v>90</v>
      </c>
      <c r="Q43" s="23">
        <v>83</v>
      </c>
      <c r="R43" s="1">
        <v>67</v>
      </c>
      <c r="T43" s="27">
        <f t="shared" ca="1" si="0"/>
        <v>60.043696194960582</v>
      </c>
      <c r="W43" s="28">
        <v>77.681949646760472</v>
      </c>
      <c r="X43" s="1">
        <v>48</v>
      </c>
    </row>
    <row r="44" spans="1:24" x14ac:dyDescent="0.3">
      <c r="D44" s="23">
        <v>119</v>
      </c>
      <c r="E44" s="1">
        <v>90</v>
      </c>
      <c r="J44" s="23">
        <v>30</v>
      </c>
      <c r="K44" s="1">
        <v>90</v>
      </c>
      <c r="Q44" s="23">
        <v>88</v>
      </c>
      <c r="R44" s="1">
        <v>36</v>
      </c>
      <c r="T44" s="27">
        <f t="shared" ca="1" si="0"/>
        <v>106.34135056412175</v>
      </c>
      <c r="W44" s="28">
        <v>89.462890815387908</v>
      </c>
      <c r="X44" s="1">
        <v>30</v>
      </c>
    </row>
    <row r="45" spans="1:24" x14ac:dyDescent="0.3">
      <c r="D45" s="23">
        <v>10</v>
      </c>
      <c r="E45" s="1">
        <v>40</v>
      </c>
      <c r="J45" s="23">
        <v>123</v>
      </c>
      <c r="K45" s="1">
        <v>50</v>
      </c>
      <c r="Q45" s="23">
        <v>93</v>
      </c>
      <c r="R45" s="1">
        <v>80</v>
      </c>
      <c r="T45" s="27">
        <f t="shared" ca="1" si="0"/>
        <v>13.099019746225146</v>
      </c>
      <c r="W45" s="28">
        <v>37.614283797842972</v>
      </c>
      <c r="X45" s="1">
        <v>70</v>
      </c>
    </row>
    <row r="46" spans="1:24" x14ac:dyDescent="0.3">
      <c r="D46" s="23">
        <v>59</v>
      </c>
      <c r="E46" s="1">
        <v>80</v>
      </c>
      <c r="J46" s="23">
        <v>113</v>
      </c>
      <c r="K46" s="1">
        <v>70</v>
      </c>
      <c r="Q46" s="23">
        <v>98</v>
      </c>
      <c r="R46" s="1">
        <v>75</v>
      </c>
      <c r="T46" s="27">
        <f t="shared" ca="1" si="0"/>
        <v>95.224285788495294</v>
      </c>
      <c r="W46" s="28">
        <v>102.15679328894684</v>
      </c>
      <c r="X46" s="1">
        <v>50</v>
      </c>
    </row>
    <row r="47" spans="1:24" x14ac:dyDescent="0.3">
      <c r="D47" s="23">
        <v>25</v>
      </c>
      <c r="E47" s="1">
        <v>75</v>
      </c>
      <c r="J47" s="23">
        <v>20</v>
      </c>
      <c r="K47" s="1">
        <v>50</v>
      </c>
      <c r="Q47" s="23">
        <v>103</v>
      </c>
      <c r="R47" s="1">
        <v>68</v>
      </c>
      <c r="T47" s="27">
        <f t="shared" ca="1" si="0"/>
        <v>13.448138790778618</v>
      </c>
      <c r="W47" s="28">
        <v>69.606713212627142</v>
      </c>
      <c r="X47" s="1">
        <v>60</v>
      </c>
    </row>
    <row r="48" spans="1:24" x14ac:dyDescent="0.3">
      <c r="D48" s="23">
        <v>45</v>
      </c>
      <c r="E48" s="1">
        <v>60</v>
      </c>
      <c r="J48" s="23">
        <v>69</v>
      </c>
      <c r="K48" s="1">
        <v>75</v>
      </c>
      <c r="Q48" s="23">
        <v>108</v>
      </c>
      <c r="R48" s="1">
        <v>70</v>
      </c>
      <c r="T48" s="27">
        <f t="shared" ca="1" si="0"/>
        <v>30.141574481834088</v>
      </c>
      <c r="W48" s="28">
        <v>31.816691672848371</v>
      </c>
      <c r="X48" s="1">
        <v>87</v>
      </c>
    </row>
    <row r="49" spans="2:24" x14ac:dyDescent="0.3">
      <c r="D49" s="23">
        <v>52</v>
      </c>
      <c r="E49" s="1">
        <v>23</v>
      </c>
      <c r="J49" s="23">
        <v>53</v>
      </c>
      <c r="K49" s="1">
        <v>65.5</v>
      </c>
      <c r="Q49" s="23">
        <v>113</v>
      </c>
      <c r="R49" s="1">
        <v>70</v>
      </c>
      <c r="T49" s="27">
        <f t="shared" ca="1" si="0"/>
        <v>14.864511569893731</v>
      </c>
      <c r="W49" s="28">
        <v>128.96645833703383</v>
      </c>
      <c r="X49" s="1">
        <v>90</v>
      </c>
    </row>
    <row r="50" spans="2:24" x14ac:dyDescent="0.3">
      <c r="D50" s="23">
        <v>113</v>
      </c>
      <c r="E50" s="1">
        <v>70</v>
      </c>
      <c r="J50" s="23">
        <v>61</v>
      </c>
      <c r="K50" s="1">
        <v>65</v>
      </c>
      <c r="Q50" s="23">
        <v>118</v>
      </c>
      <c r="R50" s="1">
        <v>90</v>
      </c>
      <c r="T50" s="27">
        <f t="shared" ca="1" si="0"/>
        <v>61.239120596610491</v>
      </c>
      <c r="W50" s="28">
        <v>73.014358636932698</v>
      </c>
      <c r="X50" s="1">
        <v>80</v>
      </c>
    </row>
    <row r="51" spans="2:24" x14ac:dyDescent="0.3">
      <c r="D51" s="23">
        <v>33</v>
      </c>
      <c r="E51" s="1">
        <v>50</v>
      </c>
      <c r="J51" s="23">
        <v>111</v>
      </c>
      <c r="K51" s="1">
        <v>80</v>
      </c>
      <c r="Q51" s="23">
        <v>123</v>
      </c>
      <c r="R51" s="1">
        <v>50</v>
      </c>
      <c r="T51" s="27">
        <f t="shared" ca="1" si="0"/>
        <v>77.933309474199078</v>
      </c>
      <c r="W51" s="28">
        <v>58.852238094761866</v>
      </c>
      <c r="X51" s="1">
        <v>80</v>
      </c>
    </row>
    <row r="52" spans="2:24" x14ac:dyDescent="0.3">
      <c r="D52" s="23">
        <v>135</v>
      </c>
      <c r="E52" s="1">
        <v>30</v>
      </c>
      <c r="J52" s="23">
        <v>114</v>
      </c>
      <c r="K52" s="1">
        <v>90</v>
      </c>
      <c r="Q52" s="23">
        <v>128</v>
      </c>
      <c r="R52" s="1">
        <v>50</v>
      </c>
      <c r="T52" s="27">
        <f t="shared" ca="1" si="0"/>
        <v>47.907097877618654</v>
      </c>
      <c r="W52" s="28">
        <v>87.552886432344096</v>
      </c>
      <c r="X52" s="1">
        <v>36</v>
      </c>
    </row>
    <row r="53" spans="2:24" x14ac:dyDescent="0.3">
      <c r="D53" s="23">
        <v>57</v>
      </c>
      <c r="E53" s="1">
        <v>30</v>
      </c>
      <c r="J53" s="23">
        <v>105</v>
      </c>
      <c r="K53" s="1">
        <v>85</v>
      </c>
      <c r="Q53" s="23">
        <v>133</v>
      </c>
      <c r="R53" s="1">
        <v>80</v>
      </c>
      <c r="T53" s="27">
        <f t="shared" ca="1" si="0"/>
        <v>51.420905205333433</v>
      </c>
      <c r="W53" s="28">
        <v>59.657452431437072</v>
      </c>
      <c r="X53" s="1">
        <v>80</v>
      </c>
    </row>
    <row r="54" spans="2:24" x14ac:dyDescent="0.3">
      <c r="D54" s="23">
        <v>68</v>
      </c>
      <c r="E54" s="1">
        <v>95</v>
      </c>
      <c r="J54" s="23">
        <v>33</v>
      </c>
      <c r="K54" s="1">
        <v>50</v>
      </c>
      <c r="Q54" s="23">
        <v>0</v>
      </c>
      <c r="R54" s="1">
        <v>70</v>
      </c>
      <c r="T54" s="27">
        <f t="shared" ca="1" si="0"/>
        <v>32.08463597353596</v>
      </c>
      <c r="W54" s="28">
        <v>16.55192390433108</v>
      </c>
      <c r="X54" s="1">
        <v>40</v>
      </c>
    </row>
    <row r="55" spans="2:24" x14ac:dyDescent="0.3">
      <c r="T55" s="27">
        <f t="shared" ca="1" si="0"/>
        <v>132.10697162241661</v>
      </c>
    </row>
    <row r="56" spans="2:24" x14ac:dyDescent="0.3">
      <c r="T56" s="27">
        <f t="shared" ca="1" si="0"/>
        <v>40.993190649954762</v>
      </c>
    </row>
    <row r="57" spans="2:24" x14ac:dyDescent="0.3">
      <c r="T57" s="27">
        <f t="shared" ca="1" si="0"/>
        <v>51.87083554114065</v>
      </c>
    </row>
    <row r="58" spans="2:24" x14ac:dyDescent="0.3">
      <c r="T58" s="27">
        <f t="shared" ca="1" si="0"/>
        <v>15.186100581461949</v>
      </c>
    </row>
    <row r="59" spans="2:24" x14ac:dyDescent="0.3">
      <c r="T59" s="27">
        <f t="shared" ca="1" si="0"/>
        <v>107.52615335376827</v>
      </c>
    </row>
    <row r="60" spans="2:24" ht="18" x14ac:dyDescent="0.35">
      <c r="B60" s="31" t="s">
        <v>27</v>
      </c>
      <c r="C60" s="141">
        <v>63.23</v>
      </c>
      <c r="D60" s="142"/>
      <c r="E60" s="142"/>
      <c r="F60" s="143"/>
      <c r="T60" s="27">
        <f t="shared" ca="1" si="0"/>
        <v>16.275287744761773</v>
      </c>
    </row>
    <row r="61" spans="2:24" ht="18" x14ac:dyDescent="0.35">
      <c r="B61" s="31" t="s">
        <v>28</v>
      </c>
      <c r="C61" s="24">
        <v>60.32</v>
      </c>
      <c r="D61" s="24"/>
      <c r="E61" s="31" t="s">
        <v>32</v>
      </c>
      <c r="F61" s="24">
        <f>C61-C60</f>
        <v>-2.9099999999999966</v>
      </c>
      <c r="T61" s="27">
        <f t="shared" ca="1" si="0"/>
        <v>105.85166126442938</v>
      </c>
    </row>
    <row r="62" spans="2:24" ht="18" x14ac:dyDescent="0.35">
      <c r="B62" s="31" t="s">
        <v>29</v>
      </c>
      <c r="C62" s="24">
        <v>71.05</v>
      </c>
      <c r="D62" s="24"/>
      <c r="E62" s="31" t="s">
        <v>32</v>
      </c>
      <c r="F62" s="24">
        <f>C62-C60</f>
        <v>7.82</v>
      </c>
      <c r="T62" s="27">
        <f t="shared" ca="1" si="0"/>
        <v>73.081344365241392</v>
      </c>
    </row>
    <row r="63" spans="2:24" ht="36" x14ac:dyDescent="0.35">
      <c r="B63" s="32" t="s">
        <v>30</v>
      </c>
      <c r="C63" s="24">
        <v>69.91</v>
      </c>
      <c r="D63" s="24"/>
      <c r="E63" s="31" t="s">
        <v>32</v>
      </c>
      <c r="F63" s="24">
        <f>C63-C60</f>
        <v>6.68</v>
      </c>
      <c r="T63" s="27">
        <f t="shared" ca="1" si="0"/>
        <v>2.0872751774101754</v>
      </c>
    </row>
    <row r="64" spans="2:24" ht="18" x14ac:dyDescent="0.35">
      <c r="B64" s="31" t="s">
        <v>31</v>
      </c>
      <c r="C64" s="24">
        <v>64.319999999999993</v>
      </c>
      <c r="D64" s="24"/>
      <c r="E64" s="31" t="s">
        <v>32</v>
      </c>
      <c r="F64" s="24">
        <f>C64-C60</f>
        <v>1.0899999999999963</v>
      </c>
      <c r="T64" s="27">
        <f t="shared" ca="1" si="0"/>
        <v>123.62668966138475</v>
      </c>
    </row>
    <row r="65" spans="20:20" x14ac:dyDescent="0.3">
      <c r="T65" s="27">
        <f t="shared" ca="1" si="0"/>
        <v>50.658257109638527</v>
      </c>
    </row>
    <row r="66" spans="20:20" x14ac:dyDescent="0.3">
      <c r="T66" s="27">
        <f t="shared" ca="1" si="0"/>
        <v>20.839388121049556</v>
      </c>
    </row>
  </sheetData>
  <mergeCells count="8">
    <mergeCell ref="C60:F60"/>
    <mergeCell ref="A1:T1"/>
    <mergeCell ref="A27:B28"/>
    <mergeCell ref="G27:H28"/>
    <mergeCell ref="G30:H30"/>
    <mergeCell ref="M27:N28"/>
    <mergeCell ref="T27:U28"/>
    <mergeCell ref="T30:U3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951D-2657-4672-80C4-3E46AEA582B0}">
  <dimension ref="A2:Q89"/>
  <sheetViews>
    <sheetView topLeftCell="A67" zoomScale="70" zoomScaleNormal="70" workbookViewId="0">
      <selection activeCell="K38" sqref="K38"/>
    </sheetView>
  </sheetViews>
  <sheetFormatPr baseColWidth="10" defaultRowHeight="14.4" x14ac:dyDescent="0.3"/>
  <cols>
    <col min="2" max="2" width="13.33203125" customWidth="1"/>
    <col min="13" max="13" width="18.21875" customWidth="1"/>
    <col min="17" max="17" width="13.6640625" bestFit="1" customWidth="1"/>
  </cols>
  <sheetData>
    <row r="2" spans="1:16" ht="18" customHeight="1" x14ac:dyDescent="0.35">
      <c r="A2" s="145" t="s">
        <v>33</v>
      </c>
      <c r="B2" s="145"/>
      <c r="C2" s="145"/>
      <c r="D2" s="145"/>
    </row>
    <row r="3" spans="1:16" ht="15" thickBot="1" x14ac:dyDescent="0.35"/>
    <row r="4" spans="1:16" ht="15" thickTop="1" x14ac:dyDescent="0.3">
      <c r="A4" s="33">
        <v>0</v>
      </c>
      <c r="B4" s="34">
        <v>70</v>
      </c>
      <c r="C4" s="35">
        <v>19</v>
      </c>
      <c r="D4" s="88">
        <v>80</v>
      </c>
      <c r="E4" s="90">
        <v>0</v>
      </c>
      <c r="F4" s="89">
        <v>70</v>
      </c>
      <c r="G4" s="48">
        <v>19</v>
      </c>
      <c r="H4" s="49">
        <v>30</v>
      </c>
      <c r="I4" s="50">
        <v>38</v>
      </c>
      <c r="J4" s="47">
        <v>60</v>
      </c>
      <c r="K4" s="48">
        <v>57</v>
      </c>
      <c r="L4" s="49">
        <v>68</v>
      </c>
      <c r="M4" s="51">
        <v>16</v>
      </c>
      <c r="N4" s="91">
        <v>90</v>
      </c>
      <c r="O4" s="92">
        <v>35</v>
      </c>
      <c r="P4" s="52">
        <v>80</v>
      </c>
    </row>
    <row r="5" spans="1:16" x14ac:dyDescent="0.3">
      <c r="A5" s="36">
        <v>1</v>
      </c>
      <c r="B5" s="37">
        <v>60</v>
      </c>
      <c r="C5" s="38">
        <v>20</v>
      </c>
      <c r="D5" s="77">
        <v>50</v>
      </c>
      <c r="E5" s="56">
        <v>1</v>
      </c>
      <c r="F5" s="84">
        <v>85</v>
      </c>
      <c r="G5" s="54">
        <v>20</v>
      </c>
      <c r="H5" s="55">
        <v>90</v>
      </c>
      <c r="I5" s="56">
        <v>39</v>
      </c>
      <c r="J5" s="53">
        <v>20</v>
      </c>
      <c r="K5" s="54">
        <v>58</v>
      </c>
      <c r="L5" s="55">
        <v>50</v>
      </c>
      <c r="M5" s="57">
        <v>17</v>
      </c>
      <c r="N5" s="62">
        <v>80</v>
      </c>
      <c r="O5" s="59">
        <v>36</v>
      </c>
      <c r="P5" s="58">
        <v>15</v>
      </c>
    </row>
    <row r="6" spans="1:16" x14ac:dyDescent="0.3">
      <c r="A6" s="39">
        <v>2</v>
      </c>
      <c r="B6" s="40">
        <v>50</v>
      </c>
      <c r="C6" s="41">
        <v>21</v>
      </c>
      <c r="D6" s="78">
        <v>30</v>
      </c>
      <c r="E6" s="54">
        <v>2</v>
      </c>
      <c r="F6" s="85">
        <v>40</v>
      </c>
      <c r="G6" s="56">
        <v>21</v>
      </c>
      <c r="H6" s="53">
        <v>80</v>
      </c>
      <c r="I6" s="54">
        <v>40</v>
      </c>
      <c r="J6" s="55">
        <v>48</v>
      </c>
      <c r="K6" s="56">
        <v>59</v>
      </c>
      <c r="L6" s="53">
        <v>10</v>
      </c>
      <c r="M6" s="59">
        <v>18</v>
      </c>
      <c r="N6" s="61">
        <v>60</v>
      </c>
      <c r="O6" s="57">
        <v>37</v>
      </c>
      <c r="P6" s="60">
        <v>30</v>
      </c>
    </row>
    <row r="7" spans="1:16" x14ac:dyDescent="0.3">
      <c r="A7" s="36">
        <v>3</v>
      </c>
      <c r="B7" s="37">
        <v>40</v>
      </c>
      <c r="C7" s="38">
        <v>22</v>
      </c>
      <c r="D7" s="77">
        <v>55</v>
      </c>
      <c r="E7" s="56">
        <v>3</v>
      </c>
      <c r="F7" s="86">
        <v>78.8</v>
      </c>
      <c r="G7" s="54">
        <v>22</v>
      </c>
      <c r="H7" s="55">
        <v>80</v>
      </c>
      <c r="I7" s="56">
        <v>41</v>
      </c>
      <c r="J7" s="53">
        <v>70</v>
      </c>
      <c r="K7" s="59">
        <v>0</v>
      </c>
      <c r="L7" s="61">
        <v>75</v>
      </c>
      <c r="M7" s="57">
        <v>19</v>
      </c>
      <c r="N7" s="62">
        <v>70</v>
      </c>
      <c r="O7" s="59">
        <v>38</v>
      </c>
      <c r="P7" s="58">
        <v>90</v>
      </c>
    </row>
    <row r="8" spans="1:16" ht="15" thickBot="1" x14ac:dyDescent="0.35">
      <c r="A8" s="39">
        <v>4</v>
      </c>
      <c r="B8" s="40">
        <v>80</v>
      </c>
      <c r="C8" s="41">
        <v>23</v>
      </c>
      <c r="D8" s="79">
        <v>85</v>
      </c>
      <c r="E8" s="54">
        <v>4</v>
      </c>
      <c r="F8" s="85">
        <v>50</v>
      </c>
      <c r="G8" s="56">
        <v>23</v>
      </c>
      <c r="H8" s="53">
        <v>65</v>
      </c>
      <c r="I8" s="54">
        <v>42</v>
      </c>
      <c r="J8" s="55">
        <v>60</v>
      </c>
      <c r="K8" s="57">
        <v>1</v>
      </c>
      <c r="L8" s="62">
        <v>75</v>
      </c>
      <c r="M8" s="59">
        <v>20</v>
      </c>
      <c r="N8" s="61">
        <v>90</v>
      </c>
      <c r="O8" s="73">
        <v>39</v>
      </c>
      <c r="P8" s="63">
        <v>90</v>
      </c>
    </row>
    <row r="9" spans="1:16" ht="15" thickTop="1" x14ac:dyDescent="0.3">
      <c r="A9" s="36">
        <v>5</v>
      </c>
      <c r="B9" s="37">
        <v>80</v>
      </c>
      <c r="C9" s="38">
        <v>24</v>
      </c>
      <c r="D9" s="80">
        <v>85</v>
      </c>
      <c r="E9" s="56">
        <v>5</v>
      </c>
      <c r="F9" s="84">
        <v>80</v>
      </c>
      <c r="G9" s="54">
        <v>24</v>
      </c>
      <c r="H9" s="55">
        <v>100</v>
      </c>
      <c r="I9" s="56">
        <v>43</v>
      </c>
      <c r="J9" s="53">
        <v>30</v>
      </c>
      <c r="K9" s="59">
        <v>2</v>
      </c>
      <c r="L9" s="61">
        <v>75</v>
      </c>
      <c r="M9" s="57">
        <v>21</v>
      </c>
      <c r="N9" s="60">
        <v>90</v>
      </c>
      <c r="O9" s="64"/>
      <c r="P9" s="65"/>
    </row>
    <row r="10" spans="1:16" x14ac:dyDescent="0.3">
      <c r="A10" s="39">
        <v>6</v>
      </c>
      <c r="B10" s="40">
        <v>20</v>
      </c>
      <c r="C10" s="41">
        <v>25</v>
      </c>
      <c r="D10" s="78">
        <v>75</v>
      </c>
      <c r="E10" s="54">
        <v>6</v>
      </c>
      <c r="F10" s="85">
        <v>70</v>
      </c>
      <c r="G10" s="56">
        <v>25</v>
      </c>
      <c r="H10" s="53">
        <v>70</v>
      </c>
      <c r="I10" s="54">
        <v>44</v>
      </c>
      <c r="J10" s="55">
        <v>50</v>
      </c>
      <c r="K10" s="57">
        <v>3</v>
      </c>
      <c r="L10" s="62">
        <v>60</v>
      </c>
      <c r="M10" s="59">
        <v>22</v>
      </c>
      <c r="N10" s="58">
        <v>20</v>
      </c>
      <c r="O10" s="66"/>
      <c r="P10" s="65"/>
    </row>
    <row r="11" spans="1:16" x14ac:dyDescent="0.3">
      <c r="A11" s="36">
        <v>7</v>
      </c>
      <c r="B11" s="42">
        <v>15</v>
      </c>
      <c r="C11" s="38">
        <v>26</v>
      </c>
      <c r="D11" s="81">
        <v>75</v>
      </c>
      <c r="E11" s="56">
        <v>7</v>
      </c>
      <c r="F11" s="84">
        <v>60</v>
      </c>
      <c r="G11" s="54">
        <v>26</v>
      </c>
      <c r="H11" s="55">
        <v>40</v>
      </c>
      <c r="I11" s="56">
        <v>45</v>
      </c>
      <c r="J11" s="53">
        <v>67</v>
      </c>
      <c r="K11" s="59">
        <v>4</v>
      </c>
      <c r="L11" s="61">
        <v>50</v>
      </c>
      <c r="M11" s="57">
        <v>23</v>
      </c>
      <c r="N11" s="60">
        <v>25</v>
      </c>
      <c r="O11" s="64"/>
      <c r="P11" s="65"/>
    </row>
    <row r="12" spans="1:16" x14ac:dyDescent="0.3">
      <c r="A12" s="39">
        <v>8</v>
      </c>
      <c r="B12" s="43">
        <v>80</v>
      </c>
      <c r="C12" s="41">
        <v>27</v>
      </c>
      <c r="D12" s="82">
        <v>80</v>
      </c>
      <c r="E12" s="54">
        <v>8</v>
      </c>
      <c r="F12" s="85">
        <v>50</v>
      </c>
      <c r="G12" s="56">
        <v>27</v>
      </c>
      <c r="H12" s="53">
        <v>50</v>
      </c>
      <c r="I12" s="54">
        <v>46</v>
      </c>
      <c r="J12" s="55">
        <v>80</v>
      </c>
      <c r="K12" s="57">
        <v>5</v>
      </c>
      <c r="L12" s="62">
        <v>68</v>
      </c>
      <c r="M12" s="59">
        <v>24</v>
      </c>
      <c r="N12" s="58">
        <v>90</v>
      </c>
      <c r="O12" s="66"/>
      <c r="P12" s="65"/>
    </row>
    <row r="13" spans="1:16" x14ac:dyDescent="0.3">
      <c r="A13" s="36">
        <v>9</v>
      </c>
      <c r="B13" s="37">
        <v>83</v>
      </c>
      <c r="C13" s="38">
        <v>28</v>
      </c>
      <c r="D13" s="77">
        <v>90</v>
      </c>
      <c r="E13" s="56">
        <v>9</v>
      </c>
      <c r="F13" s="84">
        <v>50</v>
      </c>
      <c r="G13" s="54">
        <v>28</v>
      </c>
      <c r="H13" s="55">
        <v>50</v>
      </c>
      <c r="I13" s="56">
        <v>47</v>
      </c>
      <c r="J13" s="53">
        <v>78</v>
      </c>
      <c r="K13" s="59">
        <v>6</v>
      </c>
      <c r="L13" s="61">
        <v>70</v>
      </c>
      <c r="M13" s="57">
        <v>25</v>
      </c>
      <c r="N13" s="60">
        <v>50</v>
      </c>
      <c r="O13" s="64"/>
      <c r="P13" s="65"/>
    </row>
    <row r="14" spans="1:16" x14ac:dyDescent="0.3">
      <c r="A14" s="39">
        <v>10</v>
      </c>
      <c r="B14" s="40">
        <v>40</v>
      </c>
      <c r="C14" s="41">
        <v>29</v>
      </c>
      <c r="D14" s="78">
        <v>85</v>
      </c>
      <c r="E14" s="54">
        <v>10</v>
      </c>
      <c r="F14" s="85">
        <v>70</v>
      </c>
      <c r="G14" s="56">
        <v>29</v>
      </c>
      <c r="H14" s="53">
        <v>10</v>
      </c>
      <c r="I14" s="54">
        <v>48</v>
      </c>
      <c r="J14" s="55">
        <v>80</v>
      </c>
      <c r="K14" s="57">
        <v>7</v>
      </c>
      <c r="L14" s="62">
        <v>85</v>
      </c>
      <c r="M14" s="59">
        <v>26</v>
      </c>
      <c r="N14" s="58">
        <v>90</v>
      </c>
      <c r="O14" s="66"/>
      <c r="P14" s="65"/>
    </row>
    <row r="15" spans="1:16" x14ac:dyDescent="0.3">
      <c r="A15" s="36">
        <v>11</v>
      </c>
      <c r="B15" s="37">
        <v>90</v>
      </c>
      <c r="C15" s="38">
        <v>30</v>
      </c>
      <c r="D15" s="77">
        <v>90</v>
      </c>
      <c r="E15" s="56">
        <v>11</v>
      </c>
      <c r="F15" s="84">
        <v>90</v>
      </c>
      <c r="G15" s="54">
        <v>30</v>
      </c>
      <c r="H15" s="55">
        <v>95</v>
      </c>
      <c r="I15" s="56">
        <v>49</v>
      </c>
      <c r="J15" s="53">
        <v>85</v>
      </c>
      <c r="K15" s="59">
        <v>8</v>
      </c>
      <c r="L15" s="61">
        <v>90</v>
      </c>
      <c r="M15" s="57">
        <v>27</v>
      </c>
      <c r="N15" s="60">
        <v>60</v>
      </c>
      <c r="O15" s="64"/>
      <c r="P15" s="65"/>
    </row>
    <row r="16" spans="1:16" x14ac:dyDescent="0.3">
      <c r="A16" s="39">
        <v>12</v>
      </c>
      <c r="B16" s="40">
        <v>85</v>
      </c>
      <c r="C16" s="41">
        <v>31</v>
      </c>
      <c r="D16" s="83">
        <v>90.5</v>
      </c>
      <c r="E16" s="54">
        <v>12</v>
      </c>
      <c r="F16" s="85">
        <v>20</v>
      </c>
      <c r="G16" s="56">
        <v>31</v>
      </c>
      <c r="H16" s="53">
        <v>75</v>
      </c>
      <c r="I16" s="54">
        <v>50</v>
      </c>
      <c r="J16" s="55">
        <v>36</v>
      </c>
      <c r="K16" s="57">
        <v>9</v>
      </c>
      <c r="L16" s="62">
        <v>80</v>
      </c>
      <c r="M16" s="59">
        <v>28</v>
      </c>
      <c r="N16" s="58">
        <v>80</v>
      </c>
      <c r="O16" s="66"/>
      <c r="P16" s="65"/>
    </row>
    <row r="17" spans="1:16" x14ac:dyDescent="0.3">
      <c r="A17" s="36">
        <v>13</v>
      </c>
      <c r="B17" s="37">
        <v>68</v>
      </c>
      <c r="C17" s="38">
        <v>32</v>
      </c>
      <c r="D17" s="77">
        <v>87</v>
      </c>
      <c r="E17" s="56">
        <v>13</v>
      </c>
      <c r="F17" s="84">
        <v>50</v>
      </c>
      <c r="G17" s="54">
        <v>32</v>
      </c>
      <c r="H17" s="55">
        <v>60</v>
      </c>
      <c r="I17" s="56">
        <v>51</v>
      </c>
      <c r="J17" s="67">
        <v>30</v>
      </c>
      <c r="K17" s="59">
        <v>10</v>
      </c>
      <c r="L17" s="61">
        <v>70</v>
      </c>
      <c r="M17" s="57">
        <v>29</v>
      </c>
      <c r="N17" s="60">
        <v>90</v>
      </c>
      <c r="O17" s="64"/>
      <c r="P17" s="65"/>
    </row>
    <row r="18" spans="1:16" x14ac:dyDescent="0.3">
      <c r="A18" s="39">
        <v>14</v>
      </c>
      <c r="B18" s="40">
        <v>90</v>
      </c>
      <c r="C18" s="41">
        <v>33</v>
      </c>
      <c r="D18" s="78">
        <v>50</v>
      </c>
      <c r="E18" s="54">
        <v>14</v>
      </c>
      <c r="F18" s="85">
        <v>23</v>
      </c>
      <c r="G18" s="56">
        <v>33</v>
      </c>
      <c r="H18" s="53">
        <v>40</v>
      </c>
      <c r="I18" s="54">
        <v>52</v>
      </c>
      <c r="J18" s="68">
        <v>35</v>
      </c>
      <c r="K18" s="57">
        <v>11</v>
      </c>
      <c r="L18" s="62">
        <v>80</v>
      </c>
      <c r="M18" s="59">
        <v>30</v>
      </c>
      <c r="N18" s="58">
        <v>50</v>
      </c>
      <c r="O18" s="66"/>
      <c r="P18" s="65"/>
    </row>
    <row r="19" spans="1:16" x14ac:dyDescent="0.3">
      <c r="A19" s="36">
        <v>15</v>
      </c>
      <c r="B19" s="37">
        <v>75</v>
      </c>
      <c r="C19" s="38">
        <v>34</v>
      </c>
      <c r="D19" s="77">
        <v>40</v>
      </c>
      <c r="E19" s="56">
        <v>15</v>
      </c>
      <c r="F19" s="87">
        <v>65.5</v>
      </c>
      <c r="G19" s="54">
        <v>34</v>
      </c>
      <c r="H19" s="55">
        <v>70</v>
      </c>
      <c r="I19" s="56">
        <v>53</v>
      </c>
      <c r="J19" s="53">
        <v>90</v>
      </c>
      <c r="K19" s="59">
        <v>12</v>
      </c>
      <c r="L19" s="61">
        <v>10</v>
      </c>
      <c r="M19" s="57">
        <v>31</v>
      </c>
      <c r="N19" s="60">
        <v>90</v>
      </c>
      <c r="O19" s="64"/>
      <c r="P19" s="65"/>
    </row>
    <row r="20" spans="1:16" x14ac:dyDescent="0.3">
      <c r="A20" s="39">
        <v>16</v>
      </c>
      <c r="B20" s="40">
        <v>80</v>
      </c>
      <c r="C20" s="41">
        <v>35</v>
      </c>
      <c r="D20" s="78">
        <v>70</v>
      </c>
      <c r="E20" s="54">
        <v>16</v>
      </c>
      <c r="F20" s="85">
        <v>100</v>
      </c>
      <c r="G20" s="56">
        <v>35</v>
      </c>
      <c r="H20" s="53">
        <v>80</v>
      </c>
      <c r="I20" s="54">
        <v>54</v>
      </c>
      <c r="J20" s="55">
        <v>70</v>
      </c>
      <c r="K20" s="57">
        <v>13</v>
      </c>
      <c r="L20" s="62">
        <v>80</v>
      </c>
      <c r="M20" s="59">
        <v>32</v>
      </c>
      <c r="N20" s="58">
        <v>30</v>
      </c>
      <c r="O20" s="66"/>
      <c r="P20" s="65"/>
    </row>
    <row r="21" spans="1:16" x14ac:dyDescent="0.3">
      <c r="A21" s="36">
        <v>17</v>
      </c>
      <c r="B21" s="37">
        <v>40</v>
      </c>
      <c r="C21" s="38">
        <v>36</v>
      </c>
      <c r="D21" s="77">
        <v>50</v>
      </c>
      <c r="E21" s="56">
        <v>17</v>
      </c>
      <c r="F21" s="84">
        <v>80</v>
      </c>
      <c r="G21" s="54">
        <v>36</v>
      </c>
      <c r="H21" s="55">
        <v>60</v>
      </c>
      <c r="I21" s="56">
        <v>55</v>
      </c>
      <c r="J21" s="53">
        <v>80</v>
      </c>
      <c r="K21" s="59">
        <v>14</v>
      </c>
      <c r="L21" s="61">
        <v>15</v>
      </c>
      <c r="M21" s="57">
        <v>33</v>
      </c>
      <c r="N21" s="60">
        <v>20</v>
      </c>
      <c r="O21" s="64"/>
      <c r="P21" s="65"/>
    </row>
    <row r="22" spans="1:16" ht="15" thickBot="1" x14ac:dyDescent="0.35">
      <c r="A22" s="44">
        <v>18</v>
      </c>
      <c r="B22" s="45">
        <v>70</v>
      </c>
      <c r="C22" s="46">
        <v>37</v>
      </c>
      <c r="D22" s="93">
        <v>70</v>
      </c>
      <c r="E22" s="72">
        <v>18</v>
      </c>
      <c r="F22" s="69">
        <v>20</v>
      </c>
      <c r="G22" s="70">
        <v>37</v>
      </c>
      <c r="H22" s="71">
        <v>15</v>
      </c>
      <c r="I22" s="72">
        <v>56</v>
      </c>
      <c r="J22" s="69">
        <v>80</v>
      </c>
      <c r="K22" s="73">
        <v>15</v>
      </c>
      <c r="L22" s="74">
        <v>70</v>
      </c>
      <c r="M22" s="75">
        <v>34</v>
      </c>
      <c r="N22" s="76">
        <v>50</v>
      </c>
      <c r="O22" s="66"/>
      <c r="P22" s="65"/>
    </row>
    <row r="23" spans="1:16" ht="15.6" thickTop="1" thickBot="1" x14ac:dyDescent="0.35"/>
    <row r="24" spans="1:16" ht="18.600000000000001" thickBot="1" x14ac:dyDescent="0.4">
      <c r="B24" s="25" t="s">
        <v>34</v>
      </c>
      <c r="C24" s="94" t="s">
        <v>21</v>
      </c>
      <c r="D24" s="24">
        <v>38</v>
      </c>
      <c r="G24" s="95" t="s">
        <v>37</v>
      </c>
    </row>
    <row r="25" spans="1:16" ht="18" x14ac:dyDescent="0.35">
      <c r="B25" s="141"/>
      <c r="C25" s="142"/>
      <c r="D25" s="143"/>
      <c r="G25" s="96"/>
    </row>
    <row r="26" spans="1:16" ht="18" x14ac:dyDescent="0.35">
      <c r="B26" s="25" t="s">
        <v>35</v>
      </c>
      <c r="C26" s="94" t="s">
        <v>21</v>
      </c>
      <c r="D26" s="24">
        <v>60</v>
      </c>
      <c r="G26">
        <v>138</v>
      </c>
      <c r="H26">
        <v>28</v>
      </c>
      <c r="J26">
        <v>138</v>
      </c>
      <c r="K26">
        <v>28</v>
      </c>
      <c r="M26">
        <v>138</v>
      </c>
      <c r="N26">
        <v>28</v>
      </c>
    </row>
    <row r="27" spans="1:16" ht="18" x14ac:dyDescent="0.35">
      <c r="B27" s="141"/>
      <c r="C27" s="142"/>
      <c r="D27" s="143"/>
      <c r="G27">
        <v>38</v>
      </c>
      <c r="H27" s="2" t="s">
        <v>38</v>
      </c>
      <c r="J27">
        <v>60</v>
      </c>
      <c r="K27" s="2" t="s">
        <v>38</v>
      </c>
      <c r="M27">
        <v>40</v>
      </c>
      <c r="N27" s="2" t="s">
        <v>38</v>
      </c>
    </row>
    <row r="28" spans="1:16" ht="18" x14ac:dyDescent="0.35">
      <c r="B28" s="25" t="s">
        <v>36</v>
      </c>
      <c r="C28" s="94" t="s">
        <v>21</v>
      </c>
      <c r="D28" s="24">
        <v>40</v>
      </c>
    </row>
    <row r="29" spans="1:16" ht="15" thickBot="1" x14ac:dyDescent="0.35">
      <c r="G29" s="2" t="s">
        <v>39</v>
      </c>
      <c r="H29">
        <f>(G27*H26)/G26</f>
        <v>7.7101449275362315</v>
      </c>
      <c r="J29" s="2" t="s">
        <v>39</v>
      </c>
      <c r="K29">
        <f>(J27*K26)/J26</f>
        <v>12.173913043478262</v>
      </c>
      <c r="M29" s="2" t="s">
        <v>39</v>
      </c>
      <c r="N29">
        <f>(M27*N26)/M26</f>
        <v>8.1159420289855078</v>
      </c>
    </row>
    <row r="30" spans="1:16" ht="15" thickBot="1" x14ac:dyDescent="0.35">
      <c r="H30" s="97">
        <v>8</v>
      </c>
      <c r="K30" s="97">
        <v>12</v>
      </c>
      <c r="N30" s="97">
        <v>8</v>
      </c>
    </row>
    <row r="34" spans="2:17" ht="23.4" x14ac:dyDescent="0.45">
      <c r="B34" s="148" t="s">
        <v>40</v>
      </c>
      <c r="C34" s="148"/>
      <c r="D34" s="148"/>
      <c r="F34" t="s">
        <v>41</v>
      </c>
    </row>
    <row r="35" spans="2:17" ht="22.8" customHeight="1" x14ac:dyDescent="0.35">
      <c r="F35" t="s">
        <v>42</v>
      </c>
      <c r="H35" t="s">
        <v>19</v>
      </c>
      <c r="I35">
        <f>G27/H30</f>
        <v>4.75</v>
      </c>
      <c r="J35">
        <v>5</v>
      </c>
      <c r="M35" s="31" t="s">
        <v>27</v>
      </c>
      <c r="N35" s="141">
        <v>63.23</v>
      </c>
      <c r="O35" s="142"/>
      <c r="P35" s="142"/>
      <c r="Q35" s="143"/>
    </row>
    <row r="36" spans="2:17" ht="18" x14ac:dyDescent="0.35">
      <c r="M36" s="31" t="s">
        <v>28</v>
      </c>
      <c r="N36" s="99">
        <f>AVERAGE(C42:C49,C60:C71,C82:C89)</f>
        <v>64.785714285714292</v>
      </c>
      <c r="O36" s="24"/>
      <c r="P36" s="31" t="s">
        <v>32</v>
      </c>
      <c r="Q36" s="99">
        <f>N36-N35</f>
        <v>1.5557142857142949</v>
      </c>
    </row>
    <row r="37" spans="2:17" ht="18.600000000000001" thickBot="1" x14ac:dyDescent="0.4">
      <c r="M37" s="31" t="s">
        <v>29</v>
      </c>
      <c r="N37" s="24">
        <f>AVERAGE(F42:F49,F60:F71,F82:F89)</f>
        <v>59.75</v>
      </c>
      <c r="O37" s="24"/>
      <c r="P37" s="31" t="s">
        <v>32</v>
      </c>
      <c r="Q37" s="24">
        <f>N37-N35</f>
        <v>-3.4799999999999969</v>
      </c>
    </row>
    <row r="38" spans="2:17" ht="31.2" customHeight="1" thickBot="1" x14ac:dyDescent="0.4">
      <c r="B38" s="150" t="s">
        <v>14</v>
      </c>
      <c r="C38" s="150"/>
      <c r="E38" s="150" t="s">
        <v>16</v>
      </c>
      <c r="F38" s="150"/>
      <c r="H38" s="150" t="s">
        <v>18</v>
      </c>
      <c r="I38" s="150"/>
      <c r="M38" s="100" t="s">
        <v>30</v>
      </c>
      <c r="N38" s="99">
        <f>AVERAGE(I42:I49,I60:I71,I82:I89)</f>
        <v>69.839285714285708</v>
      </c>
      <c r="O38" s="24"/>
      <c r="P38" s="31" t="s">
        <v>32</v>
      </c>
      <c r="Q38" s="99">
        <f>N38-N35</f>
        <v>6.6092857142857113</v>
      </c>
    </row>
    <row r="39" spans="2:17" ht="15" customHeight="1" thickBot="1" x14ac:dyDescent="0.35">
      <c r="B39" s="150"/>
      <c r="C39" s="150"/>
      <c r="E39" s="150"/>
      <c r="F39" s="150"/>
      <c r="H39" s="150"/>
      <c r="I39" s="150"/>
    </row>
    <row r="40" spans="2:17" x14ac:dyDescent="0.3">
      <c r="E40" s="149" t="s">
        <v>43</v>
      </c>
      <c r="F40" s="149"/>
      <c r="H40" t="s">
        <v>44</v>
      </c>
    </row>
    <row r="42" spans="2:17" x14ac:dyDescent="0.3">
      <c r="B42" s="98">
        <v>30</v>
      </c>
      <c r="C42" s="1">
        <v>90</v>
      </c>
      <c r="E42" s="98">
        <v>16</v>
      </c>
      <c r="F42" s="1">
        <v>80</v>
      </c>
      <c r="H42" s="98">
        <v>1</v>
      </c>
      <c r="I42" s="1">
        <v>60</v>
      </c>
    </row>
    <row r="43" spans="2:17" x14ac:dyDescent="0.3">
      <c r="B43" s="98">
        <v>12</v>
      </c>
      <c r="C43" s="1">
        <v>85</v>
      </c>
      <c r="E43" s="98">
        <v>28</v>
      </c>
      <c r="F43" s="1">
        <v>90</v>
      </c>
      <c r="H43" s="98">
        <v>6</v>
      </c>
      <c r="I43" s="1">
        <v>20</v>
      </c>
    </row>
    <row r="44" spans="2:17" x14ac:dyDescent="0.3">
      <c r="B44" s="98">
        <v>20</v>
      </c>
      <c r="C44" s="1">
        <v>50</v>
      </c>
      <c r="E44" s="98">
        <v>10</v>
      </c>
      <c r="F44" s="1">
        <v>40</v>
      </c>
      <c r="H44" s="98">
        <v>11</v>
      </c>
      <c r="I44" s="1">
        <v>90</v>
      </c>
    </row>
    <row r="45" spans="2:17" x14ac:dyDescent="0.3">
      <c r="B45" s="98">
        <v>13</v>
      </c>
      <c r="C45" s="1">
        <v>68</v>
      </c>
      <c r="E45" s="98">
        <v>32</v>
      </c>
      <c r="F45" s="1">
        <v>87</v>
      </c>
      <c r="H45" s="98">
        <v>16</v>
      </c>
      <c r="I45" s="1">
        <v>80</v>
      </c>
    </row>
    <row r="46" spans="2:17" x14ac:dyDescent="0.3">
      <c r="B46" s="98">
        <v>36</v>
      </c>
      <c r="C46" s="1">
        <v>50</v>
      </c>
      <c r="E46" s="98">
        <v>24</v>
      </c>
      <c r="F46" s="1">
        <v>85</v>
      </c>
      <c r="H46" s="98">
        <v>21</v>
      </c>
      <c r="I46" s="1">
        <v>30</v>
      </c>
    </row>
    <row r="47" spans="2:17" x14ac:dyDescent="0.3">
      <c r="B47" s="98">
        <v>29</v>
      </c>
      <c r="C47" s="1">
        <v>85</v>
      </c>
      <c r="E47" s="98">
        <v>5</v>
      </c>
      <c r="F47" s="1">
        <v>80</v>
      </c>
      <c r="H47" s="98">
        <v>26</v>
      </c>
      <c r="I47" s="1">
        <v>75</v>
      </c>
    </row>
    <row r="48" spans="2:17" x14ac:dyDescent="0.3">
      <c r="B48" s="98">
        <v>32</v>
      </c>
      <c r="C48" s="1">
        <v>87</v>
      </c>
      <c r="E48" s="98">
        <v>21</v>
      </c>
      <c r="F48" s="1">
        <v>30</v>
      </c>
      <c r="H48" s="98">
        <v>31</v>
      </c>
      <c r="I48" s="1">
        <v>90.5</v>
      </c>
    </row>
    <row r="49" spans="2:10" x14ac:dyDescent="0.3">
      <c r="B49" s="98">
        <v>24</v>
      </c>
      <c r="C49" s="1">
        <v>85</v>
      </c>
      <c r="E49" s="98">
        <v>13</v>
      </c>
      <c r="F49" s="1">
        <v>68</v>
      </c>
      <c r="H49" s="98">
        <v>36</v>
      </c>
      <c r="I49" s="1">
        <v>50</v>
      </c>
    </row>
    <row r="52" spans="2:10" ht="23.4" x14ac:dyDescent="0.45">
      <c r="B52" s="148" t="s">
        <v>45</v>
      </c>
      <c r="C52" s="148"/>
      <c r="D52" s="148"/>
      <c r="F52" t="s">
        <v>46</v>
      </c>
    </row>
    <row r="53" spans="2:10" x14ac:dyDescent="0.3">
      <c r="F53" t="s">
        <v>47</v>
      </c>
      <c r="H53" t="s">
        <v>19</v>
      </c>
      <c r="I53">
        <f>J27/K30</f>
        <v>5</v>
      </c>
      <c r="J53">
        <v>5</v>
      </c>
    </row>
    <row r="55" spans="2:10" ht="15" thickBot="1" x14ac:dyDescent="0.35"/>
    <row r="56" spans="2:10" ht="15" thickBot="1" x14ac:dyDescent="0.35">
      <c r="B56" s="150" t="s">
        <v>14</v>
      </c>
      <c r="C56" s="150"/>
      <c r="E56" s="150" t="s">
        <v>16</v>
      </c>
      <c r="F56" s="150"/>
      <c r="H56" s="150" t="s">
        <v>18</v>
      </c>
      <c r="I56" s="150"/>
    </row>
    <row r="57" spans="2:10" ht="15" thickBot="1" x14ac:dyDescent="0.35">
      <c r="B57" s="150"/>
      <c r="C57" s="150"/>
      <c r="E57" s="150"/>
      <c r="F57" s="150"/>
      <c r="H57" s="150"/>
      <c r="I57" s="150"/>
    </row>
    <row r="58" spans="2:10" x14ac:dyDescent="0.3">
      <c r="E58" s="149" t="s">
        <v>48</v>
      </c>
      <c r="F58" s="149"/>
      <c r="H58" t="s">
        <v>44</v>
      </c>
    </row>
    <row r="60" spans="2:10" x14ac:dyDescent="0.3">
      <c r="B60" s="98">
        <v>4</v>
      </c>
      <c r="C60" s="1">
        <v>50</v>
      </c>
      <c r="E60" s="98">
        <v>49</v>
      </c>
      <c r="F60" s="1">
        <v>85</v>
      </c>
      <c r="H60" s="98">
        <v>1</v>
      </c>
      <c r="I60" s="1">
        <v>85</v>
      </c>
    </row>
    <row r="61" spans="2:10" x14ac:dyDescent="0.3">
      <c r="B61" s="98">
        <v>40</v>
      </c>
      <c r="C61" s="1">
        <v>48</v>
      </c>
      <c r="E61" s="98">
        <v>46</v>
      </c>
      <c r="F61" s="1">
        <v>80</v>
      </c>
      <c r="H61" s="98">
        <v>6</v>
      </c>
      <c r="I61" s="1">
        <v>70</v>
      </c>
    </row>
    <row r="62" spans="2:10" x14ac:dyDescent="0.3">
      <c r="B62" s="98">
        <v>14</v>
      </c>
      <c r="C62" s="1">
        <v>23</v>
      </c>
      <c r="E62" s="98">
        <v>37</v>
      </c>
      <c r="F62" s="1">
        <v>15</v>
      </c>
      <c r="H62" s="98">
        <v>11</v>
      </c>
      <c r="I62" s="1">
        <v>90</v>
      </c>
    </row>
    <row r="63" spans="2:10" x14ac:dyDescent="0.3">
      <c r="B63" s="98">
        <v>35</v>
      </c>
      <c r="C63" s="1">
        <v>80</v>
      </c>
      <c r="E63" s="98">
        <v>18</v>
      </c>
      <c r="F63" s="1">
        <v>20</v>
      </c>
      <c r="H63" s="98">
        <v>16</v>
      </c>
      <c r="I63" s="1">
        <v>100</v>
      </c>
    </row>
    <row r="64" spans="2:10" x14ac:dyDescent="0.3">
      <c r="B64" s="98">
        <v>30</v>
      </c>
      <c r="C64" s="1">
        <v>95</v>
      </c>
      <c r="E64" s="98">
        <v>47</v>
      </c>
      <c r="F64" s="1">
        <v>78</v>
      </c>
      <c r="H64" s="98">
        <v>21</v>
      </c>
      <c r="I64" s="1">
        <v>80</v>
      </c>
    </row>
    <row r="65" spans="2:10" x14ac:dyDescent="0.3">
      <c r="B65" s="98">
        <v>25</v>
      </c>
      <c r="C65" s="1">
        <v>70</v>
      </c>
      <c r="E65" s="98">
        <v>17</v>
      </c>
      <c r="F65" s="1">
        <v>80</v>
      </c>
      <c r="H65" s="98">
        <v>26</v>
      </c>
      <c r="I65" s="1">
        <v>40</v>
      </c>
    </row>
    <row r="66" spans="2:10" x14ac:dyDescent="0.3">
      <c r="B66" s="98">
        <v>19</v>
      </c>
      <c r="C66" s="1">
        <v>30</v>
      </c>
      <c r="E66" s="98">
        <v>32</v>
      </c>
      <c r="F66" s="1">
        <v>60</v>
      </c>
      <c r="H66" s="98">
        <v>31</v>
      </c>
      <c r="I66" s="1">
        <v>75</v>
      </c>
    </row>
    <row r="67" spans="2:10" x14ac:dyDescent="0.3">
      <c r="B67" s="98">
        <v>10</v>
      </c>
      <c r="C67" s="1">
        <v>70</v>
      </c>
      <c r="E67" s="98">
        <v>33</v>
      </c>
      <c r="F67" s="1">
        <v>40</v>
      </c>
      <c r="H67" s="98">
        <v>36</v>
      </c>
      <c r="I67" s="1">
        <v>60</v>
      </c>
    </row>
    <row r="68" spans="2:10" x14ac:dyDescent="0.3">
      <c r="B68" s="98">
        <v>43</v>
      </c>
      <c r="C68" s="1">
        <v>30</v>
      </c>
      <c r="E68" s="98">
        <v>30</v>
      </c>
      <c r="F68" s="1">
        <v>95</v>
      </c>
      <c r="H68" s="98">
        <v>41</v>
      </c>
      <c r="I68" s="1">
        <v>70</v>
      </c>
    </row>
    <row r="69" spans="2:10" x14ac:dyDescent="0.3">
      <c r="B69" s="98">
        <v>32</v>
      </c>
      <c r="C69" s="1">
        <v>60</v>
      </c>
      <c r="E69" s="98">
        <v>9</v>
      </c>
      <c r="F69" s="1">
        <v>50</v>
      </c>
      <c r="H69" s="98">
        <v>46</v>
      </c>
      <c r="I69" s="1">
        <v>80</v>
      </c>
    </row>
    <row r="70" spans="2:10" x14ac:dyDescent="0.3">
      <c r="B70" s="98">
        <v>47</v>
      </c>
      <c r="C70" s="1">
        <v>78</v>
      </c>
      <c r="E70" s="98">
        <v>21</v>
      </c>
      <c r="F70" s="1">
        <v>80</v>
      </c>
      <c r="H70" s="98">
        <v>51</v>
      </c>
      <c r="I70" s="1">
        <v>30</v>
      </c>
    </row>
    <row r="71" spans="2:10" x14ac:dyDescent="0.3">
      <c r="B71" s="98">
        <v>36</v>
      </c>
      <c r="C71" s="1">
        <v>60</v>
      </c>
      <c r="E71" s="98">
        <v>51</v>
      </c>
      <c r="F71" s="1">
        <v>30</v>
      </c>
      <c r="H71" s="98">
        <v>56</v>
      </c>
      <c r="I71" s="1">
        <v>80</v>
      </c>
    </row>
    <row r="74" spans="2:10" ht="23.4" x14ac:dyDescent="0.45">
      <c r="B74" s="148" t="s">
        <v>49</v>
      </c>
      <c r="C74" s="148"/>
      <c r="D74" s="148"/>
      <c r="F74" t="s">
        <v>50</v>
      </c>
    </row>
    <row r="75" spans="2:10" x14ac:dyDescent="0.3">
      <c r="F75" t="s">
        <v>42</v>
      </c>
      <c r="H75" t="s">
        <v>19</v>
      </c>
      <c r="I75">
        <f>M27/N30</f>
        <v>5</v>
      </c>
      <c r="J75">
        <v>5</v>
      </c>
    </row>
    <row r="77" spans="2:10" ht="15" thickBot="1" x14ac:dyDescent="0.35"/>
    <row r="78" spans="2:10" ht="15" thickBot="1" x14ac:dyDescent="0.35">
      <c r="B78" s="150" t="s">
        <v>14</v>
      </c>
      <c r="C78" s="150"/>
      <c r="E78" s="150" t="s">
        <v>16</v>
      </c>
      <c r="F78" s="150"/>
      <c r="H78" s="150" t="s">
        <v>18</v>
      </c>
      <c r="I78" s="150"/>
    </row>
    <row r="79" spans="2:10" ht="15" thickBot="1" x14ac:dyDescent="0.35">
      <c r="B79" s="150"/>
      <c r="C79" s="150"/>
      <c r="E79" s="150"/>
      <c r="F79" s="150"/>
      <c r="H79" s="150"/>
      <c r="I79" s="150"/>
    </row>
    <row r="80" spans="2:10" x14ac:dyDescent="0.3">
      <c r="E80" s="149" t="s">
        <v>48</v>
      </c>
      <c r="F80" s="149"/>
      <c r="H80" t="s">
        <v>44</v>
      </c>
    </row>
    <row r="82" spans="2:9" x14ac:dyDescent="0.3">
      <c r="B82" s="98">
        <v>28</v>
      </c>
      <c r="C82" s="1">
        <v>80</v>
      </c>
      <c r="E82" s="98">
        <v>25</v>
      </c>
      <c r="F82" s="1">
        <v>50</v>
      </c>
      <c r="H82" s="98">
        <v>1</v>
      </c>
      <c r="I82" s="1">
        <v>75</v>
      </c>
    </row>
    <row r="83" spans="2:9" x14ac:dyDescent="0.3">
      <c r="B83" s="98">
        <v>4</v>
      </c>
      <c r="C83" s="1">
        <v>50</v>
      </c>
      <c r="E83" s="98">
        <v>37</v>
      </c>
      <c r="F83" s="1">
        <v>30</v>
      </c>
      <c r="H83" s="98">
        <v>6</v>
      </c>
      <c r="I83" s="1">
        <v>70</v>
      </c>
    </row>
    <row r="84" spans="2:9" x14ac:dyDescent="0.3">
      <c r="B84" s="98">
        <v>10</v>
      </c>
      <c r="C84" s="1">
        <v>70</v>
      </c>
      <c r="E84" s="98">
        <v>18</v>
      </c>
      <c r="F84" s="1">
        <v>60</v>
      </c>
      <c r="H84" s="98">
        <v>11</v>
      </c>
      <c r="I84" s="1">
        <v>80</v>
      </c>
    </row>
    <row r="85" spans="2:9" x14ac:dyDescent="0.3">
      <c r="B85" s="98">
        <v>14</v>
      </c>
      <c r="C85" s="1">
        <v>15</v>
      </c>
      <c r="E85" s="98">
        <v>17</v>
      </c>
      <c r="F85" s="1">
        <v>80</v>
      </c>
      <c r="H85" s="98">
        <v>16</v>
      </c>
      <c r="I85" s="1">
        <v>90</v>
      </c>
    </row>
    <row r="86" spans="2:9" x14ac:dyDescent="0.3">
      <c r="B86" s="98">
        <v>8</v>
      </c>
      <c r="C86" s="1">
        <v>90</v>
      </c>
      <c r="E86" s="98">
        <v>32</v>
      </c>
      <c r="F86" s="1">
        <v>30</v>
      </c>
      <c r="H86" s="98">
        <v>21</v>
      </c>
      <c r="I86" s="1">
        <v>90</v>
      </c>
    </row>
    <row r="87" spans="2:9" x14ac:dyDescent="0.3">
      <c r="B87" s="98">
        <v>7</v>
      </c>
      <c r="C87" s="1">
        <v>85</v>
      </c>
      <c r="E87" s="98">
        <v>33</v>
      </c>
      <c r="F87" s="1">
        <v>20</v>
      </c>
      <c r="H87" s="98">
        <v>26</v>
      </c>
      <c r="I87" s="1">
        <v>90</v>
      </c>
    </row>
    <row r="88" spans="2:9" x14ac:dyDescent="0.3">
      <c r="B88" s="98">
        <v>27</v>
      </c>
      <c r="C88" s="1">
        <v>60</v>
      </c>
      <c r="E88" s="98">
        <v>30</v>
      </c>
      <c r="F88" s="1">
        <v>50</v>
      </c>
      <c r="H88" s="98">
        <v>31</v>
      </c>
      <c r="I88" s="1">
        <v>90</v>
      </c>
    </row>
    <row r="89" spans="2:9" x14ac:dyDescent="0.3">
      <c r="B89" s="98">
        <v>6</v>
      </c>
      <c r="C89" s="1">
        <v>70</v>
      </c>
      <c r="E89" s="98">
        <v>9</v>
      </c>
      <c r="F89" s="1">
        <v>80</v>
      </c>
      <c r="H89" s="98">
        <v>36</v>
      </c>
      <c r="I89" s="1">
        <v>15</v>
      </c>
    </row>
  </sheetData>
  <mergeCells count="19">
    <mergeCell ref="N35:Q35"/>
    <mergeCell ref="E58:F58"/>
    <mergeCell ref="B74:D74"/>
    <mergeCell ref="B78:C79"/>
    <mergeCell ref="E78:F79"/>
    <mergeCell ref="H78:I79"/>
    <mergeCell ref="E38:F39"/>
    <mergeCell ref="E40:F40"/>
    <mergeCell ref="H38:I39"/>
    <mergeCell ref="B52:D52"/>
    <mergeCell ref="B56:C57"/>
    <mergeCell ref="E56:F57"/>
    <mergeCell ref="H56:I57"/>
    <mergeCell ref="B38:C39"/>
    <mergeCell ref="A2:D2"/>
    <mergeCell ref="B25:D25"/>
    <mergeCell ref="B27:D27"/>
    <mergeCell ref="B34:D34"/>
    <mergeCell ref="E80:F8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2C5F9-D3AA-4D70-B14F-EFE9AA41D80A}">
  <dimension ref="A2:AA162"/>
  <sheetViews>
    <sheetView topLeftCell="A171" zoomScaleNormal="100" workbookViewId="0">
      <selection activeCell="L120" sqref="L120"/>
    </sheetView>
  </sheetViews>
  <sheetFormatPr baseColWidth="10" defaultRowHeight="14.4" x14ac:dyDescent="0.3"/>
  <cols>
    <col min="2" max="2" width="13.88671875" customWidth="1"/>
    <col min="5" max="5" width="12" customWidth="1"/>
  </cols>
  <sheetData>
    <row r="2" spans="1:27" ht="21" x14ac:dyDescent="0.4">
      <c r="B2" s="151" t="s">
        <v>51</v>
      </c>
      <c r="C2" s="151"/>
      <c r="D2" s="151"/>
      <c r="E2" s="151"/>
      <c r="F2" s="151"/>
    </row>
    <row r="3" spans="1:27" x14ac:dyDescent="0.3">
      <c r="L3" s="102">
        <v>0</v>
      </c>
      <c r="M3" s="103">
        <v>70</v>
      </c>
      <c r="N3" s="104">
        <v>19</v>
      </c>
      <c r="O3" s="105">
        <v>80</v>
      </c>
      <c r="P3" s="106">
        <v>38</v>
      </c>
      <c r="Q3" s="103">
        <v>70</v>
      </c>
      <c r="R3" s="104">
        <v>57</v>
      </c>
      <c r="S3" s="105">
        <v>30</v>
      </c>
      <c r="T3" s="106">
        <v>76</v>
      </c>
      <c r="U3" s="103">
        <v>60</v>
      </c>
      <c r="V3" s="104">
        <v>95</v>
      </c>
      <c r="W3" s="105">
        <v>68</v>
      </c>
      <c r="X3" s="106">
        <v>114</v>
      </c>
      <c r="Y3" s="103">
        <v>90</v>
      </c>
      <c r="Z3" s="104">
        <v>133</v>
      </c>
      <c r="AA3" s="105">
        <v>80</v>
      </c>
    </row>
    <row r="4" spans="1:27" ht="14.4" customHeight="1" x14ac:dyDescent="0.3">
      <c r="B4" s="152" t="s">
        <v>52</v>
      </c>
      <c r="C4" s="152"/>
      <c r="D4" s="152"/>
      <c r="E4" s="152"/>
      <c r="F4" s="152"/>
      <c r="G4" s="152"/>
      <c r="I4" s="1" t="s">
        <v>68</v>
      </c>
      <c r="J4" s="1"/>
      <c r="L4" s="107">
        <v>1</v>
      </c>
      <c r="M4" s="105">
        <v>60</v>
      </c>
      <c r="N4" s="106">
        <v>20</v>
      </c>
      <c r="O4" s="103">
        <v>50</v>
      </c>
      <c r="P4" s="104">
        <v>39</v>
      </c>
      <c r="Q4" s="105">
        <v>85</v>
      </c>
      <c r="R4" s="106">
        <v>58</v>
      </c>
      <c r="S4" s="103">
        <v>90</v>
      </c>
      <c r="T4" s="104">
        <v>77</v>
      </c>
      <c r="U4" s="105">
        <v>20</v>
      </c>
      <c r="V4" s="106">
        <v>96</v>
      </c>
      <c r="W4" s="103">
        <v>50</v>
      </c>
      <c r="X4" s="104">
        <v>115</v>
      </c>
      <c r="Y4" s="105">
        <v>80</v>
      </c>
      <c r="Z4" s="108">
        <v>134</v>
      </c>
      <c r="AA4" s="103">
        <v>15</v>
      </c>
    </row>
    <row r="5" spans="1:27" x14ac:dyDescent="0.3">
      <c r="B5" s="152"/>
      <c r="C5" s="152"/>
      <c r="D5" s="152"/>
      <c r="E5" s="152"/>
      <c r="F5" s="152"/>
      <c r="G5" s="152"/>
      <c r="I5" s="115" t="s">
        <v>27</v>
      </c>
      <c r="J5" s="1">
        <v>63.23</v>
      </c>
      <c r="L5" s="102">
        <v>2</v>
      </c>
      <c r="M5" s="103">
        <v>50</v>
      </c>
      <c r="N5" s="104">
        <v>21</v>
      </c>
      <c r="O5" s="105">
        <v>30</v>
      </c>
      <c r="P5" s="106">
        <v>40</v>
      </c>
      <c r="Q5" s="103">
        <v>40</v>
      </c>
      <c r="R5" s="104">
        <v>59</v>
      </c>
      <c r="S5" s="105">
        <v>80</v>
      </c>
      <c r="T5" s="106">
        <v>78</v>
      </c>
      <c r="U5" s="103">
        <v>48</v>
      </c>
      <c r="V5" s="104">
        <v>97</v>
      </c>
      <c r="W5" s="105">
        <v>10</v>
      </c>
      <c r="X5" s="106">
        <v>116</v>
      </c>
      <c r="Y5" s="103">
        <v>60</v>
      </c>
      <c r="Z5" s="104">
        <v>135</v>
      </c>
      <c r="AA5" s="105">
        <v>30</v>
      </c>
    </row>
    <row r="6" spans="1:27" x14ac:dyDescent="0.3">
      <c r="B6" s="152"/>
      <c r="C6" s="152"/>
      <c r="D6" s="152"/>
      <c r="E6" s="152"/>
      <c r="F6" s="152"/>
      <c r="G6" s="152"/>
      <c r="I6" s="116" t="s">
        <v>69</v>
      </c>
      <c r="J6" s="1">
        <v>23.59</v>
      </c>
      <c r="L6" s="107">
        <v>3</v>
      </c>
      <c r="M6" s="105">
        <v>40</v>
      </c>
      <c r="N6" s="106">
        <v>22</v>
      </c>
      <c r="O6" s="103">
        <v>55</v>
      </c>
      <c r="P6" s="106">
        <v>41</v>
      </c>
      <c r="Q6" s="109">
        <v>78.8</v>
      </c>
      <c r="R6" s="106">
        <v>60</v>
      </c>
      <c r="S6" s="103">
        <v>80</v>
      </c>
      <c r="T6" s="104">
        <v>79</v>
      </c>
      <c r="U6" s="105">
        <v>70</v>
      </c>
      <c r="V6" s="106">
        <v>98</v>
      </c>
      <c r="W6" s="103">
        <v>75</v>
      </c>
      <c r="X6" s="104">
        <v>117</v>
      </c>
      <c r="Y6" s="105">
        <v>70</v>
      </c>
      <c r="Z6" s="108">
        <v>136</v>
      </c>
      <c r="AA6" s="103">
        <v>90</v>
      </c>
    </row>
    <row r="7" spans="1:27" x14ac:dyDescent="0.3">
      <c r="B7" s="152"/>
      <c r="C7" s="152"/>
      <c r="D7" s="152"/>
      <c r="E7" s="152"/>
      <c r="F7" s="152"/>
      <c r="G7" s="152"/>
      <c r="I7" s="115" t="s">
        <v>20</v>
      </c>
      <c r="J7" s="1">
        <v>98</v>
      </c>
      <c r="L7" s="102">
        <v>4</v>
      </c>
      <c r="M7" s="103">
        <v>80</v>
      </c>
      <c r="N7" s="104">
        <v>23</v>
      </c>
      <c r="O7" s="105">
        <v>85</v>
      </c>
      <c r="P7" s="104">
        <v>42</v>
      </c>
      <c r="Q7" s="103">
        <v>50</v>
      </c>
      <c r="R7" s="104">
        <v>61</v>
      </c>
      <c r="S7" s="105">
        <v>65</v>
      </c>
      <c r="T7" s="106">
        <v>80</v>
      </c>
      <c r="U7" s="103">
        <v>60</v>
      </c>
      <c r="V7" s="104">
        <v>99</v>
      </c>
      <c r="W7" s="105">
        <v>75</v>
      </c>
      <c r="X7" s="106">
        <v>118</v>
      </c>
      <c r="Y7" s="103">
        <v>90</v>
      </c>
      <c r="Z7" s="104">
        <v>137</v>
      </c>
      <c r="AA7" s="105">
        <v>90</v>
      </c>
    </row>
    <row r="8" spans="1:27" x14ac:dyDescent="0.3">
      <c r="B8" s="152"/>
      <c r="C8" s="152"/>
      <c r="D8" s="152"/>
      <c r="E8" s="152"/>
      <c r="F8" s="152"/>
      <c r="G8" s="152"/>
      <c r="I8" s="115" t="s">
        <v>70</v>
      </c>
      <c r="J8" s="1">
        <v>63.5</v>
      </c>
      <c r="L8" s="107">
        <v>5</v>
      </c>
      <c r="M8" s="105">
        <v>80</v>
      </c>
      <c r="N8" s="106">
        <v>24</v>
      </c>
      <c r="O8" s="103">
        <v>85</v>
      </c>
      <c r="P8" s="106">
        <v>43</v>
      </c>
      <c r="Q8" s="105">
        <v>80</v>
      </c>
      <c r="R8" s="106">
        <v>62</v>
      </c>
      <c r="S8" s="103">
        <v>100</v>
      </c>
      <c r="T8" s="104">
        <v>81</v>
      </c>
      <c r="U8" s="105">
        <v>30</v>
      </c>
      <c r="V8" s="106">
        <v>100</v>
      </c>
      <c r="W8" s="103">
        <v>75</v>
      </c>
      <c r="X8" s="104">
        <v>119</v>
      </c>
      <c r="Y8" s="105">
        <v>90</v>
      </c>
      <c r="Z8" s="110"/>
    </row>
    <row r="9" spans="1:27" x14ac:dyDescent="0.3">
      <c r="I9" s="115" t="s">
        <v>71</v>
      </c>
      <c r="J9" s="1">
        <v>22.35</v>
      </c>
      <c r="L9" s="102">
        <v>6</v>
      </c>
      <c r="M9" s="103">
        <v>20</v>
      </c>
      <c r="N9" s="104">
        <v>25</v>
      </c>
      <c r="O9" s="105">
        <v>75</v>
      </c>
      <c r="P9" s="106">
        <v>44</v>
      </c>
      <c r="Q9" s="103">
        <v>70</v>
      </c>
      <c r="R9" s="104">
        <v>63</v>
      </c>
      <c r="S9" s="105">
        <v>70</v>
      </c>
      <c r="T9" s="106">
        <v>82</v>
      </c>
      <c r="U9" s="103">
        <v>50</v>
      </c>
      <c r="V9" s="104">
        <v>101</v>
      </c>
      <c r="W9" s="105">
        <v>60</v>
      </c>
      <c r="X9" s="106">
        <v>120</v>
      </c>
      <c r="Y9" s="103">
        <v>20</v>
      </c>
      <c r="Z9" s="111"/>
    </row>
    <row r="10" spans="1:27" x14ac:dyDescent="0.3">
      <c r="B10" t="s">
        <v>53</v>
      </c>
      <c r="F10" s="101"/>
      <c r="I10" s="115" t="s">
        <v>72</v>
      </c>
      <c r="J10" s="1">
        <v>0.05</v>
      </c>
      <c r="L10" s="107">
        <v>7</v>
      </c>
      <c r="M10" s="105">
        <v>15</v>
      </c>
      <c r="N10" s="106">
        <v>26</v>
      </c>
      <c r="O10" s="103">
        <v>75</v>
      </c>
      <c r="P10" s="104">
        <v>45</v>
      </c>
      <c r="Q10" s="105">
        <v>60</v>
      </c>
      <c r="R10" s="106">
        <v>64</v>
      </c>
      <c r="S10" s="103">
        <v>40</v>
      </c>
      <c r="T10" s="104">
        <v>83</v>
      </c>
      <c r="U10" s="105">
        <v>67</v>
      </c>
      <c r="V10" s="106">
        <v>102</v>
      </c>
      <c r="W10" s="103">
        <v>50</v>
      </c>
      <c r="X10" s="104">
        <v>121</v>
      </c>
      <c r="Y10" s="105">
        <v>25</v>
      </c>
      <c r="Z10" s="110"/>
    </row>
    <row r="11" spans="1:27" x14ac:dyDescent="0.3">
      <c r="B11" t="s">
        <v>54</v>
      </c>
      <c r="L11" s="102">
        <v>8</v>
      </c>
      <c r="M11" s="103">
        <v>80</v>
      </c>
      <c r="N11" s="104">
        <v>27</v>
      </c>
      <c r="O11" s="105">
        <v>80</v>
      </c>
      <c r="P11" s="106">
        <v>46</v>
      </c>
      <c r="Q11" s="103">
        <v>50</v>
      </c>
      <c r="R11" s="104">
        <v>65</v>
      </c>
      <c r="S11" s="105">
        <v>50</v>
      </c>
      <c r="T11" s="106">
        <v>84</v>
      </c>
      <c r="U11" s="103">
        <v>80</v>
      </c>
      <c r="V11" s="104">
        <v>103</v>
      </c>
      <c r="W11" s="105">
        <v>68</v>
      </c>
      <c r="X11" s="106">
        <v>122</v>
      </c>
      <c r="Y11" s="103">
        <v>90</v>
      </c>
      <c r="Z11" s="111"/>
    </row>
    <row r="12" spans="1:27" x14ac:dyDescent="0.3">
      <c r="B12" t="s">
        <v>55</v>
      </c>
      <c r="L12" s="107">
        <v>9</v>
      </c>
      <c r="M12" s="105">
        <v>83</v>
      </c>
      <c r="N12" s="106">
        <v>28</v>
      </c>
      <c r="O12" s="103">
        <v>90</v>
      </c>
      <c r="P12" s="106">
        <v>47</v>
      </c>
      <c r="Q12" s="105">
        <v>50</v>
      </c>
      <c r="R12" s="106">
        <v>66</v>
      </c>
      <c r="S12" s="103">
        <v>50</v>
      </c>
      <c r="T12" s="104">
        <v>85</v>
      </c>
      <c r="U12" s="105">
        <v>78</v>
      </c>
      <c r="V12" s="106">
        <v>104</v>
      </c>
      <c r="W12" s="103">
        <v>70</v>
      </c>
      <c r="X12" s="104">
        <v>123</v>
      </c>
      <c r="Y12" s="105">
        <v>50</v>
      </c>
      <c r="Z12" s="110"/>
    </row>
    <row r="13" spans="1:27" x14ac:dyDescent="0.3">
      <c r="L13" s="102">
        <v>10</v>
      </c>
      <c r="M13" s="103">
        <v>40</v>
      </c>
      <c r="N13" s="104">
        <v>29</v>
      </c>
      <c r="O13" s="105">
        <v>85</v>
      </c>
      <c r="P13" s="104">
        <v>48</v>
      </c>
      <c r="Q13" s="103">
        <v>70</v>
      </c>
      <c r="R13" s="104">
        <v>67</v>
      </c>
      <c r="S13" s="105">
        <v>10</v>
      </c>
      <c r="T13" s="106">
        <v>86</v>
      </c>
      <c r="U13" s="103">
        <v>80</v>
      </c>
      <c r="V13" s="104">
        <v>105</v>
      </c>
      <c r="W13" s="105">
        <v>85</v>
      </c>
      <c r="X13" s="106">
        <v>124</v>
      </c>
      <c r="Y13" s="103">
        <v>90</v>
      </c>
      <c r="Z13" s="111"/>
    </row>
    <row r="14" spans="1:27" ht="18" x14ac:dyDescent="0.35">
      <c r="B14" s="157" t="s">
        <v>60</v>
      </c>
      <c r="C14" s="157"/>
      <c r="D14" s="157"/>
      <c r="E14" s="157"/>
      <c r="L14" s="107">
        <v>11</v>
      </c>
      <c r="M14" s="105">
        <v>90</v>
      </c>
      <c r="N14" s="106">
        <v>30</v>
      </c>
      <c r="O14" s="103">
        <v>90</v>
      </c>
      <c r="P14" s="106">
        <v>49</v>
      </c>
      <c r="Q14" s="105">
        <v>90</v>
      </c>
      <c r="R14" s="106">
        <v>68</v>
      </c>
      <c r="S14" s="103">
        <v>95</v>
      </c>
      <c r="T14" s="104">
        <v>87</v>
      </c>
      <c r="U14" s="105">
        <v>85</v>
      </c>
      <c r="V14" s="106">
        <v>106</v>
      </c>
      <c r="W14" s="103">
        <v>90</v>
      </c>
      <c r="X14" s="104">
        <v>125</v>
      </c>
      <c r="Y14" s="105">
        <v>60</v>
      </c>
      <c r="Z14" s="110"/>
    </row>
    <row r="15" spans="1:27" x14ac:dyDescent="0.3">
      <c r="L15" s="102">
        <v>12</v>
      </c>
      <c r="M15" s="103">
        <v>85</v>
      </c>
      <c r="N15" s="104">
        <v>31</v>
      </c>
      <c r="O15" s="109">
        <v>90.5</v>
      </c>
      <c r="P15" s="106">
        <v>50</v>
      </c>
      <c r="Q15" s="103">
        <v>20</v>
      </c>
      <c r="R15" s="104">
        <v>69</v>
      </c>
      <c r="S15" s="105">
        <v>75</v>
      </c>
      <c r="T15" s="106">
        <v>88</v>
      </c>
      <c r="U15" s="103">
        <v>36</v>
      </c>
      <c r="V15" s="104">
        <v>107</v>
      </c>
      <c r="W15" s="105">
        <v>80</v>
      </c>
      <c r="X15" s="106">
        <v>126</v>
      </c>
      <c r="Y15" s="103">
        <v>80</v>
      </c>
      <c r="Z15" s="111"/>
    </row>
    <row r="16" spans="1:27" ht="18" x14ac:dyDescent="0.35">
      <c r="A16" s="118" t="s">
        <v>61</v>
      </c>
      <c r="B16" t="s">
        <v>59</v>
      </c>
      <c r="L16" s="107">
        <v>13</v>
      </c>
      <c r="M16" s="105">
        <v>68</v>
      </c>
      <c r="N16" s="106">
        <v>32</v>
      </c>
      <c r="O16" s="103">
        <v>87</v>
      </c>
      <c r="P16" s="104">
        <v>51</v>
      </c>
      <c r="Q16" s="105">
        <v>50</v>
      </c>
      <c r="R16" s="106">
        <v>70</v>
      </c>
      <c r="S16" s="103">
        <v>60</v>
      </c>
      <c r="T16" s="104">
        <v>89</v>
      </c>
      <c r="U16" s="105">
        <v>30</v>
      </c>
      <c r="V16" s="106">
        <v>108</v>
      </c>
      <c r="W16" s="103">
        <v>70</v>
      </c>
      <c r="X16" s="104">
        <v>127</v>
      </c>
      <c r="Y16" s="105">
        <v>90</v>
      </c>
      <c r="Z16" s="110"/>
    </row>
    <row r="17" spans="1:26" x14ac:dyDescent="0.3">
      <c r="A17" s="2"/>
      <c r="B17" t="s">
        <v>58</v>
      </c>
      <c r="L17" s="102">
        <v>14</v>
      </c>
      <c r="M17" s="103">
        <v>90</v>
      </c>
      <c r="N17" s="104">
        <v>33</v>
      </c>
      <c r="O17" s="105">
        <v>50</v>
      </c>
      <c r="P17" s="106">
        <v>52</v>
      </c>
      <c r="Q17" s="103">
        <v>23</v>
      </c>
      <c r="R17" s="104">
        <v>71</v>
      </c>
      <c r="S17" s="105">
        <v>40</v>
      </c>
      <c r="T17" s="106">
        <v>90</v>
      </c>
      <c r="U17" s="103">
        <v>35</v>
      </c>
      <c r="V17" s="104">
        <v>109</v>
      </c>
      <c r="W17" s="105">
        <v>80</v>
      </c>
      <c r="X17" s="106">
        <v>128</v>
      </c>
      <c r="Y17" s="103">
        <v>50</v>
      </c>
      <c r="Z17" s="111"/>
    </row>
    <row r="18" spans="1:26" ht="18" x14ac:dyDescent="0.35">
      <c r="A18" s="118" t="s">
        <v>62</v>
      </c>
      <c r="B18" s="112" t="s">
        <v>63</v>
      </c>
      <c r="L18" s="107">
        <v>15</v>
      </c>
      <c r="M18" s="105">
        <v>75</v>
      </c>
      <c r="N18" s="106">
        <v>34</v>
      </c>
      <c r="O18" s="103">
        <v>40</v>
      </c>
      <c r="P18" s="106">
        <v>53</v>
      </c>
      <c r="Q18" s="105">
        <v>65.5</v>
      </c>
      <c r="R18" s="106">
        <v>72</v>
      </c>
      <c r="S18" s="103">
        <v>70</v>
      </c>
      <c r="T18" s="104">
        <v>91</v>
      </c>
      <c r="U18" s="105">
        <v>90</v>
      </c>
      <c r="V18" s="106">
        <v>110</v>
      </c>
      <c r="W18" s="103">
        <v>10</v>
      </c>
      <c r="X18" s="104">
        <v>129</v>
      </c>
      <c r="Y18" s="105">
        <v>90</v>
      </c>
      <c r="Z18" s="110"/>
    </row>
    <row r="19" spans="1:26" x14ac:dyDescent="0.3">
      <c r="A19" s="2"/>
      <c r="B19" s="112" t="s">
        <v>64</v>
      </c>
      <c r="L19" s="102">
        <v>16</v>
      </c>
      <c r="M19" s="103">
        <v>80</v>
      </c>
      <c r="N19" s="104">
        <v>35</v>
      </c>
      <c r="O19" s="105">
        <v>70</v>
      </c>
      <c r="P19" s="104">
        <v>54</v>
      </c>
      <c r="Q19" s="103">
        <v>100</v>
      </c>
      <c r="R19" s="104">
        <v>73</v>
      </c>
      <c r="S19" s="105">
        <v>80</v>
      </c>
      <c r="T19" s="106">
        <v>92</v>
      </c>
      <c r="U19" s="103">
        <v>70</v>
      </c>
      <c r="V19" s="104">
        <v>111</v>
      </c>
      <c r="W19" s="105">
        <v>80</v>
      </c>
      <c r="X19" s="106">
        <v>130</v>
      </c>
      <c r="Y19" s="103">
        <v>30</v>
      </c>
      <c r="Z19" s="111"/>
    </row>
    <row r="20" spans="1:26" x14ac:dyDescent="0.3">
      <c r="A20" s="2"/>
      <c r="B20" s="3" t="s">
        <v>65</v>
      </c>
      <c r="C20" s="114">
        <f>0.95/2</f>
        <v>0.47499999999999998</v>
      </c>
      <c r="D20" s="113" t="s">
        <v>66</v>
      </c>
      <c r="L20" s="107">
        <v>17</v>
      </c>
      <c r="M20" s="105">
        <v>40</v>
      </c>
      <c r="N20" s="106">
        <v>36</v>
      </c>
      <c r="O20" s="103">
        <v>50</v>
      </c>
      <c r="P20" s="106">
        <v>55</v>
      </c>
      <c r="Q20" s="105">
        <v>80</v>
      </c>
      <c r="R20" s="106">
        <v>74</v>
      </c>
      <c r="S20" s="103">
        <v>60</v>
      </c>
      <c r="T20" s="104">
        <v>93</v>
      </c>
      <c r="U20" s="105">
        <v>80</v>
      </c>
      <c r="V20" s="106">
        <v>112</v>
      </c>
      <c r="W20" s="103">
        <v>15</v>
      </c>
      <c r="X20" s="104">
        <v>131</v>
      </c>
      <c r="Y20" s="105">
        <v>20</v>
      </c>
      <c r="Z20" s="110"/>
    </row>
    <row r="21" spans="1:26" ht="18" x14ac:dyDescent="0.35">
      <c r="A21" s="118" t="s">
        <v>67</v>
      </c>
      <c r="L21" s="102">
        <v>18</v>
      </c>
      <c r="M21" s="103">
        <v>70</v>
      </c>
      <c r="N21" s="104">
        <v>37</v>
      </c>
      <c r="O21" s="105">
        <v>70</v>
      </c>
      <c r="P21" s="106">
        <v>56</v>
      </c>
      <c r="Q21" s="103">
        <v>20</v>
      </c>
      <c r="R21" s="104">
        <v>75</v>
      </c>
      <c r="S21" s="105">
        <v>15</v>
      </c>
      <c r="T21" s="106">
        <v>94</v>
      </c>
      <c r="U21" s="103">
        <v>80</v>
      </c>
      <c r="V21" s="104">
        <v>113</v>
      </c>
      <c r="W21" s="105">
        <v>70</v>
      </c>
      <c r="X21" s="106">
        <v>132</v>
      </c>
      <c r="Y21" s="103">
        <v>50</v>
      </c>
      <c r="Z21" s="111"/>
    </row>
    <row r="22" spans="1:26" x14ac:dyDescent="0.3">
      <c r="A22" s="2"/>
      <c r="D22" s="117">
        <f>(J8-J5)/(J6/SQRT(J7))</f>
        <v>0.11330494416639172</v>
      </c>
    </row>
    <row r="23" spans="1:26" x14ac:dyDescent="0.3">
      <c r="A23" s="2"/>
    </row>
    <row r="24" spans="1:26" x14ac:dyDescent="0.3">
      <c r="A24" s="2"/>
    </row>
    <row r="25" spans="1:26" ht="18" x14ac:dyDescent="0.35">
      <c r="A25" s="118" t="s">
        <v>73</v>
      </c>
      <c r="B25" s="146" t="s">
        <v>74</v>
      </c>
      <c r="C25" s="146"/>
      <c r="D25" s="146"/>
      <c r="O25" s="1" t="s">
        <v>26</v>
      </c>
      <c r="P25" s="1"/>
      <c r="Q25" s="1">
        <f>AVERAGE(M3:M21,O3:O21,Q3:Q21,S3:S21,U3:U21,W3:W21,Y3:Y21,AA3:AA7)</f>
        <v>63.23043478260869</v>
      </c>
      <c r="S25" t="s">
        <v>56</v>
      </c>
    </row>
    <row r="26" spans="1:26" ht="18" x14ac:dyDescent="0.35">
      <c r="A26" s="118" t="s">
        <v>75</v>
      </c>
      <c r="B26" s="146" t="s">
        <v>76</v>
      </c>
      <c r="C26" s="146"/>
      <c r="D26" s="146"/>
      <c r="E26" s="146"/>
      <c r="F26" s="146"/>
      <c r="O26" s="153"/>
      <c r="P26" s="154"/>
      <c r="Q26" s="155"/>
    </row>
    <row r="27" spans="1:26" x14ac:dyDescent="0.3">
      <c r="O27" s="1" t="s">
        <v>57</v>
      </c>
      <c r="P27" s="1"/>
      <c r="Q27" s="1">
        <f>_xlfn.STDEV.S(M3:M21,O3:O21,Q3:Q21,S3:S21,U3:U21,W3:W21,Y3:Y21,AA3:AA7)</f>
        <v>23.59339450022318</v>
      </c>
    </row>
    <row r="28" spans="1:26" ht="18" x14ac:dyDescent="0.35">
      <c r="B28" s="156" t="s">
        <v>77</v>
      </c>
      <c r="C28" s="156"/>
      <c r="D28" s="156"/>
      <c r="E28" s="156"/>
      <c r="F28" s="156"/>
    </row>
    <row r="30" spans="1:26" ht="18" x14ac:dyDescent="0.35">
      <c r="A30" s="118" t="s">
        <v>61</v>
      </c>
      <c r="B30" t="s">
        <v>78</v>
      </c>
    </row>
    <row r="31" spans="1:26" x14ac:dyDescent="0.3">
      <c r="A31" s="2"/>
      <c r="B31" t="s">
        <v>79</v>
      </c>
    </row>
    <row r="32" spans="1:26" ht="18" x14ac:dyDescent="0.35">
      <c r="A32" s="118" t="s">
        <v>62</v>
      </c>
      <c r="B32" s="112" t="s">
        <v>63</v>
      </c>
    </row>
    <row r="33" spans="1:6" x14ac:dyDescent="0.3">
      <c r="A33" s="2"/>
      <c r="B33" s="112" t="s">
        <v>64</v>
      </c>
    </row>
    <row r="34" spans="1:6" x14ac:dyDescent="0.3">
      <c r="A34" s="2"/>
      <c r="B34" s="3" t="s">
        <v>80</v>
      </c>
      <c r="C34" s="119">
        <f>0.5-J10</f>
        <v>0.45</v>
      </c>
      <c r="D34" s="113" t="s">
        <v>84</v>
      </c>
    </row>
    <row r="35" spans="1:6" ht="18" x14ac:dyDescent="0.35">
      <c r="A35" s="118" t="s">
        <v>67</v>
      </c>
    </row>
    <row r="36" spans="1:6" x14ac:dyDescent="0.3">
      <c r="A36" s="2"/>
      <c r="D36" s="117">
        <f>(J8-J5)/(J6/SQRT(J7))</f>
        <v>0.11330494416639172</v>
      </c>
    </row>
    <row r="37" spans="1:6" x14ac:dyDescent="0.3">
      <c r="A37" s="2"/>
    </row>
    <row r="38" spans="1:6" x14ac:dyDescent="0.3">
      <c r="A38" s="2"/>
    </row>
    <row r="39" spans="1:6" ht="18" x14ac:dyDescent="0.35">
      <c r="A39" s="118" t="s">
        <v>73</v>
      </c>
      <c r="B39" s="146" t="s">
        <v>89</v>
      </c>
      <c r="C39" s="146"/>
      <c r="D39" s="146"/>
    </row>
    <row r="40" spans="1:6" ht="18" x14ac:dyDescent="0.35">
      <c r="A40" s="118" t="s">
        <v>75</v>
      </c>
      <c r="B40" s="146" t="s">
        <v>85</v>
      </c>
      <c r="C40" s="146"/>
      <c r="D40" s="146"/>
      <c r="E40" s="146"/>
      <c r="F40" s="146"/>
    </row>
    <row r="42" spans="1:6" ht="18" x14ac:dyDescent="0.35">
      <c r="B42" s="156" t="s">
        <v>86</v>
      </c>
      <c r="C42" s="156"/>
      <c r="D42" s="156"/>
      <c r="E42" s="156"/>
      <c r="F42" s="156"/>
    </row>
    <row r="44" spans="1:6" ht="18" x14ac:dyDescent="0.35">
      <c r="A44" s="118" t="s">
        <v>61</v>
      </c>
      <c r="B44" t="s">
        <v>87</v>
      </c>
    </row>
    <row r="45" spans="1:6" x14ac:dyDescent="0.3">
      <c r="A45" s="2"/>
      <c r="B45" t="s">
        <v>88</v>
      </c>
    </row>
    <row r="46" spans="1:6" ht="18" x14ac:dyDescent="0.35">
      <c r="A46" s="118" t="s">
        <v>62</v>
      </c>
      <c r="B46" s="112" t="s">
        <v>63</v>
      </c>
    </row>
    <row r="47" spans="1:6" x14ac:dyDescent="0.3">
      <c r="A47" s="2"/>
      <c r="B47" s="112" t="s">
        <v>64</v>
      </c>
    </row>
    <row r="48" spans="1:6" x14ac:dyDescent="0.3">
      <c r="A48" s="2"/>
      <c r="B48" s="3" t="s">
        <v>80</v>
      </c>
      <c r="C48" s="119">
        <f>0.5-J24</f>
        <v>0.5</v>
      </c>
      <c r="D48" s="113" t="s">
        <v>81</v>
      </c>
    </row>
    <row r="49" spans="1:10" ht="18" x14ac:dyDescent="0.35">
      <c r="A49" s="118" t="s">
        <v>67</v>
      </c>
    </row>
    <row r="50" spans="1:10" x14ac:dyDescent="0.3">
      <c r="A50" s="2"/>
      <c r="D50" s="117">
        <f>(J8-J5)/(J6/SQRT(J7))</f>
        <v>0.11330494416639172</v>
      </c>
    </row>
    <row r="51" spans="1:10" x14ac:dyDescent="0.3">
      <c r="A51" s="2"/>
    </row>
    <row r="52" spans="1:10" x14ac:dyDescent="0.3">
      <c r="A52" s="2"/>
    </row>
    <row r="53" spans="1:10" ht="18" x14ac:dyDescent="0.35">
      <c r="A53" s="118" t="s">
        <v>73</v>
      </c>
      <c r="B53" s="146" t="s">
        <v>82</v>
      </c>
      <c r="C53" s="146"/>
      <c r="D53" s="146"/>
    </row>
    <row r="54" spans="1:10" ht="18" x14ac:dyDescent="0.35">
      <c r="A54" s="118" t="s">
        <v>75</v>
      </c>
      <c r="B54" s="146" t="s">
        <v>83</v>
      </c>
      <c r="C54" s="146"/>
      <c r="D54" s="146"/>
      <c r="E54" s="146"/>
      <c r="F54" s="146"/>
    </row>
    <row r="57" spans="1:10" x14ac:dyDescent="0.3">
      <c r="B57" s="152" t="s">
        <v>90</v>
      </c>
      <c r="C57" s="152"/>
      <c r="D57" s="152"/>
      <c r="E57" s="152"/>
      <c r="F57" s="152"/>
      <c r="G57" s="152"/>
      <c r="I57" s="1" t="s">
        <v>68</v>
      </c>
      <c r="J57" s="1"/>
    </row>
    <row r="58" spans="1:10" x14ac:dyDescent="0.3">
      <c r="B58" s="152"/>
      <c r="C58" s="152"/>
      <c r="D58" s="152"/>
      <c r="E58" s="152"/>
      <c r="F58" s="152"/>
      <c r="G58" s="152"/>
      <c r="I58" s="115" t="s">
        <v>27</v>
      </c>
      <c r="J58" s="1">
        <v>63.23</v>
      </c>
    </row>
    <row r="59" spans="1:10" x14ac:dyDescent="0.3">
      <c r="B59" s="152"/>
      <c r="C59" s="152"/>
      <c r="D59" s="152"/>
      <c r="E59" s="152"/>
      <c r="F59" s="152"/>
      <c r="G59" s="152"/>
      <c r="I59" s="116" t="s">
        <v>69</v>
      </c>
      <c r="J59" s="1">
        <v>23.59</v>
      </c>
    </row>
    <row r="60" spans="1:10" x14ac:dyDescent="0.3">
      <c r="B60" s="152"/>
      <c r="C60" s="152"/>
      <c r="D60" s="152"/>
      <c r="E60" s="152"/>
      <c r="F60" s="152"/>
      <c r="G60" s="152"/>
      <c r="I60" s="115" t="s">
        <v>20</v>
      </c>
      <c r="J60" s="1">
        <v>19</v>
      </c>
    </row>
    <row r="61" spans="1:10" x14ac:dyDescent="0.3">
      <c r="B61" s="152"/>
      <c r="C61" s="152"/>
      <c r="D61" s="152"/>
      <c r="E61" s="152"/>
      <c r="F61" s="152"/>
      <c r="G61" s="152"/>
      <c r="I61" s="115" t="s">
        <v>70</v>
      </c>
      <c r="J61" s="1">
        <v>67</v>
      </c>
    </row>
    <row r="62" spans="1:10" x14ac:dyDescent="0.3">
      <c r="I62" s="115" t="s">
        <v>71</v>
      </c>
      <c r="J62" s="1">
        <v>21.06</v>
      </c>
    </row>
    <row r="63" spans="1:10" x14ac:dyDescent="0.3">
      <c r="B63" t="s">
        <v>53</v>
      </c>
      <c r="I63" s="115" t="s">
        <v>72</v>
      </c>
      <c r="J63" s="120">
        <v>0.1</v>
      </c>
    </row>
    <row r="64" spans="1:10" x14ac:dyDescent="0.3">
      <c r="B64" t="s">
        <v>91</v>
      </c>
    </row>
    <row r="65" spans="1:6" x14ac:dyDescent="0.3">
      <c r="B65" t="s">
        <v>92</v>
      </c>
    </row>
    <row r="67" spans="1:6" ht="18" x14ac:dyDescent="0.35">
      <c r="B67" s="157" t="s">
        <v>60</v>
      </c>
      <c r="C67" s="157"/>
      <c r="D67" s="157"/>
      <c r="E67" s="157"/>
    </row>
    <row r="69" spans="1:6" ht="18" x14ac:dyDescent="0.35">
      <c r="A69" s="118" t="s">
        <v>61</v>
      </c>
      <c r="B69" t="s">
        <v>59</v>
      </c>
    </row>
    <row r="70" spans="1:6" x14ac:dyDescent="0.3">
      <c r="A70" s="2"/>
      <c r="B70" t="s">
        <v>58</v>
      </c>
    </row>
    <row r="71" spans="1:6" ht="18" x14ac:dyDescent="0.35">
      <c r="A71" s="118" t="s">
        <v>62</v>
      </c>
      <c r="B71" s="112" t="s">
        <v>101</v>
      </c>
    </row>
    <row r="72" spans="1:6" x14ac:dyDescent="0.3">
      <c r="A72" s="2"/>
      <c r="B72" s="112" t="s">
        <v>64</v>
      </c>
    </row>
    <row r="73" spans="1:6" x14ac:dyDescent="0.3">
      <c r="A73" s="2"/>
      <c r="B73" s="3" t="s">
        <v>95</v>
      </c>
      <c r="C73" s="114" t="s">
        <v>96</v>
      </c>
      <c r="D73" s="113" t="s">
        <v>97</v>
      </c>
      <c r="E73" s="113">
        <v>18</v>
      </c>
      <c r="F73" s="113" t="s">
        <v>98</v>
      </c>
    </row>
    <row r="74" spans="1:6" ht="18" x14ac:dyDescent="0.35">
      <c r="A74" s="118" t="s">
        <v>67</v>
      </c>
    </row>
    <row r="75" spans="1:6" x14ac:dyDescent="0.3">
      <c r="A75" s="2"/>
      <c r="D75" s="117">
        <f>(J61-J58)/(J62/SQRT(J60))</f>
        <v>0.78029672446098552</v>
      </c>
    </row>
    <row r="76" spans="1:6" x14ac:dyDescent="0.3">
      <c r="A76" s="2"/>
    </row>
    <row r="77" spans="1:6" x14ac:dyDescent="0.3">
      <c r="A77" s="2"/>
    </row>
    <row r="78" spans="1:6" ht="18" x14ac:dyDescent="0.35">
      <c r="A78" s="118" t="s">
        <v>73</v>
      </c>
      <c r="B78" s="146" t="s">
        <v>100</v>
      </c>
      <c r="C78" s="146"/>
      <c r="D78" s="146"/>
    </row>
    <row r="79" spans="1:6" ht="18" x14ac:dyDescent="0.35">
      <c r="A79" s="118" t="s">
        <v>75</v>
      </c>
      <c r="B79" s="146" t="s">
        <v>76</v>
      </c>
      <c r="C79" s="146"/>
      <c r="D79" s="146"/>
      <c r="E79" s="146"/>
      <c r="F79" s="146"/>
    </row>
    <row r="81" spans="1:6" ht="18" x14ac:dyDescent="0.35">
      <c r="B81" s="156" t="s">
        <v>93</v>
      </c>
      <c r="C81" s="156"/>
      <c r="D81" s="156"/>
      <c r="E81" s="156"/>
      <c r="F81" s="156"/>
    </row>
    <row r="83" spans="1:6" ht="18" x14ac:dyDescent="0.35">
      <c r="A83" s="118" t="s">
        <v>61</v>
      </c>
      <c r="B83" t="s">
        <v>87</v>
      </c>
    </row>
    <row r="84" spans="1:6" x14ac:dyDescent="0.3">
      <c r="A84" s="2"/>
      <c r="B84" t="s">
        <v>88</v>
      </c>
    </row>
    <row r="85" spans="1:6" ht="18" x14ac:dyDescent="0.35">
      <c r="A85" s="118" t="s">
        <v>62</v>
      </c>
      <c r="B85" s="112" t="s">
        <v>101</v>
      </c>
    </row>
    <row r="86" spans="1:6" x14ac:dyDescent="0.3">
      <c r="A86" s="2"/>
      <c r="B86" s="112" t="s">
        <v>64</v>
      </c>
    </row>
    <row r="87" spans="1:6" x14ac:dyDescent="0.3">
      <c r="A87" s="2"/>
      <c r="B87" s="3" t="s">
        <v>95</v>
      </c>
      <c r="C87" s="114" t="s">
        <v>96</v>
      </c>
      <c r="D87" s="113" t="s">
        <v>97</v>
      </c>
      <c r="E87" s="113">
        <v>18</v>
      </c>
      <c r="F87" s="113" t="s">
        <v>99</v>
      </c>
    </row>
    <row r="88" spans="1:6" ht="18" x14ac:dyDescent="0.35">
      <c r="A88" s="118" t="s">
        <v>67</v>
      </c>
    </row>
    <row r="89" spans="1:6" x14ac:dyDescent="0.3">
      <c r="A89" s="2"/>
      <c r="D89" s="117">
        <f>(J61-J58)/(J62/SQRT(J60))</f>
        <v>0.78029672446098552</v>
      </c>
    </row>
    <row r="90" spans="1:6" x14ac:dyDescent="0.3">
      <c r="A90" s="2"/>
    </row>
    <row r="91" spans="1:6" x14ac:dyDescent="0.3">
      <c r="A91" s="2"/>
    </row>
    <row r="92" spans="1:6" ht="18" x14ac:dyDescent="0.35">
      <c r="A92" s="118" t="s">
        <v>73</v>
      </c>
      <c r="B92" s="146" t="s">
        <v>229</v>
      </c>
      <c r="C92" s="146"/>
      <c r="D92" s="146"/>
    </row>
    <row r="93" spans="1:6" ht="18" x14ac:dyDescent="0.35">
      <c r="A93" s="118" t="s">
        <v>75</v>
      </c>
      <c r="B93" s="146" t="s">
        <v>83</v>
      </c>
      <c r="C93" s="146"/>
      <c r="D93" s="146"/>
      <c r="E93" s="146"/>
      <c r="F93" s="146"/>
    </row>
    <row r="95" spans="1:6" ht="18" x14ac:dyDescent="0.35">
      <c r="B95" s="156" t="s">
        <v>94</v>
      </c>
      <c r="C95" s="156"/>
      <c r="D95" s="156"/>
      <c r="E95" s="156"/>
      <c r="F95" s="156"/>
    </row>
    <row r="97" spans="1:10" ht="18" x14ac:dyDescent="0.35">
      <c r="A97" s="118" t="s">
        <v>61</v>
      </c>
      <c r="B97" t="s">
        <v>78</v>
      </c>
    </row>
    <row r="98" spans="1:10" x14ac:dyDescent="0.3">
      <c r="A98" s="2"/>
      <c r="B98" t="s">
        <v>79</v>
      </c>
    </row>
    <row r="99" spans="1:10" ht="18" x14ac:dyDescent="0.35">
      <c r="A99" s="118" t="s">
        <v>62</v>
      </c>
      <c r="B99" s="112" t="s">
        <v>101</v>
      </c>
    </row>
    <row r="100" spans="1:10" x14ac:dyDescent="0.3">
      <c r="A100" s="2"/>
      <c r="B100" s="112" t="s">
        <v>64</v>
      </c>
    </row>
    <row r="101" spans="1:10" x14ac:dyDescent="0.3">
      <c r="A101" s="2"/>
      <c r="B101" s="3" t="s">
        <v>95</v>
      </c>
      <c r="C101" s="114" t="s">
        <v>96</v>
      </c>
      <c r="D101" s="113" t="s">
        <v>97</v>
      </c>
      <c r="E101" s="113">
        <v>18</v>
      </c>
      <c r="F101" s="113" t="s">
        <v>102</v>
      </c>
    </row>
    <row r="102" spans="1:10" ht="18" x14ac:dyDescent="0.35">
      <c r="A102" s="118" t="s">
        <v>67</v>
      </c>
    </row>
    <row r="103" spans="1:10" x14ac:dyDescent="0.3">
      <c r="A103" s="2"/>
      <c r="D103" s="117">
        <f>(J61-J58)/(J62/SQRT(J60))</f>
        <v>0.78029672446098552</v>
      </c>
    </row>
    <row r="104" spans="1:10" x14ac:dyDescent="0.3">
      <c r="A104" s="2"/>
    </row>
    <row r="105" spans="1:10" x14ac:dyDescent="0.3">
      <c r="A105" s="2"/>
    </row>
    <row r="106" spans="1:10" ht="18" x14ac:dyDescent="0.35">
      <c r="A106" s="118" t="s">
        <v>73</v>
      </c>
      <c r="B106" s="146" t="s">
        <v>230</v>
      </c>
      <c r="C106" s="146"/>
      <c r="D106" s="146"/>
    </row>
    <row r="107" spans="1:10" ht="18" x14ac:dyDescent="0.35">
      <c r="A107" s="118" t="s">
        <v>75</v>
      </c>
      <c r="B107" s="146" t="s">
        <v>85</v>
      </c>
      <c r="C107" s="146"/>
      <c r="D107" s="146"/>
      <c r="E107" s="146"/>
      <c r="F107" s="146"/>
    </row>
    <row r="110" spans="1:10" x14ac:dyDescent="0.3">
      <c r="B110" s="152" t="s">
        <v>103</v>
      </c>
      <c r="C110" s="152"/>
      <c r="D110" s="152"/>
      <c r="E110" s="152"/>
      <c r="F110" s="152"/>
      <c r="G110" s="152"/>
      <c r="I110" s="1" t="s">
        <v>68</v>
      </c>
      <c r="J110" s="1"/>
    </row>
    <row r="111" spans="1:10" x14ac:dyDescent="0.3">
      <c r="B111" s="152"/>
      <c r="C111" s="152"/>
      <c r="D111" s="152"/>
      <c r="E111" s="152"/>
      <c r="F111" s="152"/>
      <c r="G111" s="152"/>
      <c r="I111" s="115" t="s">
        <v>104</v>
      </c>
      <c r="J111" s="120">
        <v>0.7</v>
      </c>
    </row>
    <row r="112" spans="1:10" x14ac:dyDescent="0.3">
      <c r="B112" s="152"/>
      <c r="C112" s="152"/>
      <c r="D112" s="152"/>
      <c r="E112" s="152"/>
      <c r="F112" s="152"/>
      <c r="G112" s="152"/>
      <c r="I112" s="116" t="s">
        <v>105</v>
      </c>
      <c r="J112" s="1">
        <v>62</v>
      </c>
    </row>
    <row r="113" spans="1:10" x14ac:dyDescent="0.3">
      <c r="B113" s="152"/>
      <c r="C113" s="152"/>
      <c r="D113" s="152"/>
      <c r="E113" s="152"/>
      <c r="F113" s="152"/>
      <c r="G113" s="152"/>
      <c r="I113" s="115" t="s">
        <v>20</v>
      </c>
      <c r="J113" s="1">
        <v>98</v>
      </c>
    </row>
    <row r="114" spans="1:10" x14ac:dyDescent="0.3">
      <c r="B114" s="152"/>
      <c r="C114" s="152"/>
      <c r="D114" s="152"/>
      <c r="E114" s="152"/>
      <c r="F114" s="152"/>
      <c r="G114" s="152"/>
      <c r="I114" s="115" t="s">
        <v>106</v>
      </c>
      <c r="J114" s="120">
        <f>J112/J113</f>
        <v>0.63265306122448983</v>
      </c>
    </row>
    <row r="115" spans="1:10" x14ac:dyDescent="0.3">
      <c r="I115" s="115" t="s">
        <v>72</v>
      </c>
      <c r="J115" s="120">
        <v>0.1</v>
      </c>
    </row>
    <row r="116" spans="1:10" x14ac:dyDescent="0.3">
      <c r="B116" t="s">
        <v>111</v>
      </c>
    </row>
    <row r="117" spans="1:10" x14ac:dyDescent="0.3">
      <c r="B117" t="s">
        <v>107</v>
      </c>
    </row>
    <row r="118" spans="1:10" x14ac:dyDescent="0.3">
      <c r="B118" t="s">
        <v>108</v>
      </c>
    </row>
    <row r="120" spans="1:10" ht="18" x14ac:dyDescent="0.35">
      <c r="B120" s="156" t="s">
        <v>112</v>
      </c>
      <c r="C120" s="156"/>
      <c r="D120" s="156"/>
      <c r="E120" s="156"/>
      <c r="F120" s="156"/>
      <c r="G120" s="156"/>
    </row>
    <row r="122" spans="1:10" ht="18" x14ac:dyDescent="0.35">
      <c r="A122" s="118" t="s">
        <v>61</v>
      </c>
      <c r="B122" t="s">
        <v>109</v>
      </c>
    </row>
    <row r="123" spans="1:10" x14ac:dyDescent="0.3">
      <c r="A123" s="2"/>
      <c r="B123" t="s">
        <v>110</v>
      </c>
    </row>
    <row r="124" spans="1:10" ht="18" x14ac:dyDescent="0.35">
      <c r="A124" s="118" t="s">
        <v>62</v>
      </c>
      <c r="B124" s="112" t="s">
        <v>101</v>
      </c>
    </row>
    <row r="125" spans="1:10" x14ac:dyDescent="0.3">
      <c r="A125" s="2"/>
      <c r="B125" s="112" t="s">
        <v>64</v>
      </c>
    </row>
    <row r="126" spans="1:10" x14ac:dyDescent="0.3">
      <c r="A126" s="2"/>
      <c r="B126" s="3" t="s">
        <v>65</v>
      </c>
      <c r="C126" s="114">
        <f>0.95/2</f>
        <v>0.47499999999999998</v>
      </c>
      <c r="D126" s="113" t="s">
        <v>119</v>
      </c>
      <c r="E126" s="113"/>
      <c r="F126" s="113"/>
    </row>
    <row r="127" spans="1:10" ht="18" x14ac:dyDescent="0.35">
      <c r="A127" s="118" t="s">
        <v>67</v>
      </c>
    </row>
    <row r="128" spans="1:10" x14ac:dyDescent="0.3">
      <c r="A128" s="2"/>
      <c r="D128" s="117"/>
      <c r="E128" s="117">
        <f>(0.63-0.7)/SQRT((0.7*(1-0.7))/98)</f>
        <v>-1.5121728296284997</v>
      </c>
    </row>
    <row r="129" spans="1:7" x14ac:dyDescent="0.3">
      <c r="A129" s="2"/>
    </row>
    <row r="130" spans="1:7" x14ac:dyDescent="0.3">
      <c r="A130" s="2"/>
    </row>
    <row r="131" spans="1:7" ht="18" x14ac:dyDescent="0.35">
      <c r="A131" s="118" t="s">
        <v>73</v>
      </c>
      <c r="B131" s="146" t="s">
        <v>120</v>
      </c>
      <c r="C131" s="146"/>
      <c r="D131" s="146"/>
    </row>
    <row r="132" spans="1:7" ht="18" x14ac:dyDescent="0.35">
      <c r="A132" s="118" t="s">
        <v>75</v>
      </c>
      <c r="B132" t="s">
        <v>121</v>
      </c>
    </row>
    <row r="134" spans="1:7" ht="18" x14ac:dyDescent="0.35">
      <c r="B134" s="157" t="s">
        <v>114</v>
      </c>
      <c r="C134" s="157"/>
      <c r="D134" s="157"/>
      <c r="E134" s="157"/>
      <c r="F134" s="157"/>
      <c r="G134" s="157"/>
    </row>
    <row r="136" spans="1:7" ht="18" x14ac:dyDescent="0.35">
      <c r="A136" s="118" t="s">
        <v>61</v>
      </c>
      <c r="B136" t="s">
        <v>115</v>
      </c>
    </row>
    <row r="137" spans="1:7" x14ac:dyDescent="0.3">
      <c r="A137" s="2"/>
      <c r="B137" t="s">
        <v>116</v>
      </c>
    </row>
    <row r="138" spans="1:7" ht="18" x14ac:dyDescent="0.35">
      <c r="A138" s="118" t="s">
        <v>62</v>
      </c>
      <c r="B138" s="112" t="s">
        <v>101</v>
      </c>
    </row>
    <row r="139" spans="1:7" x14ac:dyDescent="0.3">
      <c r="A139" s="2"/>
      <c r="B139" s="112" t="s">
        <v>64</v>
      </c>
    </row>
    <row r="140" spans="1:7" x14ac:dyDescent="0.3">
      <c r="A140" s="2"/>
      <c r="B140" s="3" t="s">
        <v>124</v>
      </c>
      <c r="C140" s="119">
        <f>0.5-J115</f>
        <v>0.4</v>
      </c>
      <c r="D140" s="113" t="s">
        <v>122</v>
      </c>
      <c r="E140" s="113"/>
      <c r="F140" s="113"/>
    </row>
    <row r="141" spans="1:7" ht="18" x14ac:dyDescent="0.35">
      <c r="A141" s="118" t="s">
        <v>67</v>
      </c>
    </row>
    <row r="142" spans="1:7" x14ac:dyDescent="0.3">
      <c r="A142" s="2"/>
      <c r="D142" s="117"/>
      <c r="E142" s="117">
        <f>(0.63-0.7)/SQRT((0.7*(1-0.7))/98)</f>
        <v>-1.5121728296284997</v>
      </c>
    </row>
    <row r="143" spans="1:7" x14ac:dyDescent="0.3">
      <c r="A143" s="2"/>
    </row>
    <row r="144" spans="1:7" x14ac:dyDescent="0.3">
      <c r="A144" s="2"/>
    </row>
    <row r="145" spans="1:7" ht="18" x14ac:dyDescent="0.35">
      <c r="A145" s="118" t="s">
        <v>73</v>
      </c>
      <c r="B145" s="146" t="s">
        <v>123</v>
      </c>
      <c r="C145" s="146"/>
      <c r="D145" s="146"/>
    </row>
    <row r="146" spans="1:7" ht="18" x14ac:dyDescent="0.35">
      <c r="A146" s="118" t="s">
        <v>75</v>
      </c>
      <c r="B146" s="146" t="s">
        <v>126</v>
      </c>
      <c r="C146" s="146"/>
      <c r="D146" s="146"/>
      <c r="E146" s="146"/>
      <c r="F146" s="146"/>
    </row>
    <row r="148" spans="1:7" ht="18" x14ac:dyDescent="0.35">
      <c r="B148" s="157" t="s">
        <v>113</v>
      </c>
      <c r="C148" s="157"/>
      <c r="D148" s="157"/>
      <c r="E148" s="157"/>
      <c r="F148" s="157"/>
      <c r="G148" s="157"/>
    </row>
    <row r="150" spans="1:7" ht="18" x14ac:dyDescent="0.35">
      <c r="A150" s="118" t="s">
        <v>61</v>
      </c>
      <c r="B150" t="s">
        <v>117</v>
      </c>
    </row>
    <row r="151" spans="1:7" x14ac:dyDescent="0.3">
      <c r="A151" s="2"/>
      <c r="B151" t="s">
        <v>118</v>
      </c>
    </row>
    <row r="152" spans="1:7" ht="18" x14ac:dyDescent="0.35">
      <c r="A152" s="118" t="s">
        <v>62</v>
      </c>
      <c r="B152" s="112" t="s">
        <v>101</v>
      </c>
    </row>
    <row r="153" spans="1:7" x14ac:dyDescent="0.3">
      <c r="A153" s="2"/>
      <c r="B153" s="112" t="s">
        <v>64</v>
      </c>
    </row>
    <row r="154" spans="1:7" x14ac:dyDescent="0.3">
      <c r="A154" s="2"/>
      <c r="B154" s="3" t="s">
        <v>124</v>
      </c>
      <c r="C154" s="119">
        <f>0.5-J115</f>
        <v>0.4</v>
      </c>
      <c r="D154" s="113" t="s">
        <v>125</v>
      </c>
      <c r="E154" s="113"/>
      <c r="F154" s="113"/>
    </row>
    <row r="155" spans="1:7" ht="18" x14ac:dyDescent="0.35">
      <c r="A155" s="118" t="s">
        <v>67</v>
      </c>
    </row>
    <row r="156" spans="1:7" x14ac:dyDescent="0.3">
      <c r="A156" s="2"/>
      <c r="D156" s="117"/>
      <c r="E156" s="117">
        <f>(0.63-0.7)/SQRT((0.7*(1-0.7))/98)</f>
        <v>-1.5121728296284997</v>
      </c>
    </row>
    <row r="157" spans="1:7" x14ac:dyDescent="0.3">
      <c r="A157" s="2"/>
    </row>
    <row r="158" spans="1:7" x14ac:dyDescent="0.3">
      <c r="A158" s="2"/>
    </row>
    <row r="159" spans="1:7" ht="18" x14ac:dyDescent="0.35">
      <c r="A159" s="118" t="s">
        <v>73</v>
      </c>
      <c r="B159" s="146" t="s">
        <v>228</v>
      </c>
      <c r="C159" s="146"/>
      <c r="D159" s="146"/>
    </row>
    <row r="160" spans="1:7" ht="18" x14ac:dyDescent="0.35">
      <c r="A160" s="118" t="s">
        <v>75</v>
      </c>
      <c r="B160" s="146" t="s">
        <v>231</v>
      </c>
      <c r="C160" s="146"/>
      <c r="D160" s="146"/>
      <c r="E160" s="146"/>
      <c r="F160" s="146"/>
    </row>
    <row r="161" spans="1:6" ht="18" x14ac:dyDescent="0.35">
      <c r="A161" s="118" t="s">
        <v>127</v>
      </c>
      <c r="B161" t="s">
        <v>128</v>
      </c>
    </row>
    <row r="162" spans="1:6" x14ac:dyDescent="0.3">
      <c r="B162" t="s">
        <v>129</v>
      </c>
      <c r="C162">
        <f>0.5-0.4345</f>
        <v>6.5500000000000003E-2</v>
      </c>
      <c r="D162" t="s">
        <v>130</v>
      </c>
      <c r="E162">
        <f>C162*100</f>
        <v>6.5500000000000007</v>
      </c>
      <c r="F162" t="s">
        <v>131</v>
      </c>
    </row>
  </sheetData>
  <mergeCells count="31">
    <mergeCell ref="B159:D159"/>
    <mergeCell ref="B160:F160"/>
    <mergeCell ref="B120:G120"/>
    <mergeCell ref="B134:G134"/>
    <mergeCell ref="B148:G148"/>
    <mergeCell ref="B131:D131"/>
    <mergeCell ref="B145:D145"/>
    <mergeCell ref="B146:F146"/>
    <mergeCell ref="B93:F93"/>
    <mergeCell ref="B95:F95"/>
    <mergeCell ref="B106:D106"/>
    <mergeCell ref="B107:F107"/>
    <mergeCell ref="B110:G114"/>
    <mergeCell ref="B92:D92"/>
    <mergeCell ref="B42:F42"/>
    <mergeCell ref="B53:D53"/>
    <mergeCell ref="B54:F54"/>
    <mergeCell ref="B14:E14"/>
    <mergeCell ref="B39:D39"/>
    <mergeCell ref="B40:F40"/>
    <mergeCell ref="B28:F28"/>
    <mergeCell ref="B57:G61"/>
    <mergeCell ref="B67:E67"/>
    <mergeCell ref="B78:D78"/>
    <mergeCell ref="B79:F79"/>
    <mergeCell ref="B81:F81"/>
    <mergeCell ref="B2:F2"/>
    <mergeCell ref="B4:G8"/>
    <mergeCell ref="O26:Q26"/>
    <mergeCell ref="B25:D25"/>
    <mergeCell ref="B26:F26"/>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CF18-5527-4920-B6E6-EDC31D737D6B}">
  <dimension ref="A2:Y150"/>
  <sheetViews>
    <sheetView tabSelected="1" topLeftCell="N74" zoomScaleNormal="100" workbookViewId="0">
      <selection activeCell="T105" sqref="T105"/>
    </sheetView>
  </sheetViews>
  <sheetFormatPr baseColWidth="10" defaultRowHeight="14.4" x14ac:dyDescent="0.3"/>
  <cols>
    <col min="19" max="19" width="12.44140625" bestFit="1" customWidth="1"/>
  </cols>
  <sheetData>
    <row r="2" spans="1:25" ht="23.4" x14ac:dyDescent="0.45">
      <c r="B2" s="173" t="s">
        <v>132</v>
      </c>
      <c r="C2" s="173"/>
      <c r="D2" s="173"/>
      <c r="E2" s="173"/>
      <c r="F2" s="173"/>
    </row>
    <row r="4" spans="1:25" ht="14.4" customHeight="1" x14ac:dyDescent="0.3">
      <c r="B4" s="158" t="s">
        <v>133</v>
      </c>
      <c r="C4" s="159"/>
      <c r="D4" s="159"/>
      <c r="E4" s="159"/>
      <c r="F4" s="159"/>
      <c r="G4" s="160"/>
      <c r="O4" s="158" t="s">
        <v>232</v>
      </c>
      <c r="P4" s="159"/>
      <c r="Q4" s="159"/>
      <c r="R4" s="159"/>
      <c r="S4" s="159"/>
      <c r="T4" s="160"/>
    </row>
    <row r="5" spans="1:25" x14ac:dyDescent="0.3">
      <c r="B5" s="161"/>
      <c r="C5" s="162"/>
      <c r="D5" s="162"/>
      <c r="E5" s="162"/>
      <c r="F5" s="162"/>
      <c r="G5" s="163"/>
      <c r="O5" s="161"/>
      <c r="P5" s="162"/>
      <c r="Q5" s="162"/>
      <c r="R5" s="162"/>
      <c r="S5" s="162"/>
      <c r="T5" s="163"/>
    </row>
    <row r="6" spans="1:25" x14ac:dyDescent="0.3">
      <c r="B6" s="161"/>
      <c r="C6" s="162"/>
      <c r="D6" s="162"/>
      <c r="E6" s="162"/>
      <c r="F6" s="162"/>
      <c r="G6" s="163"/>
      <c r="J6" s="167" t="s">
        <v>139</v>
      </c>
      <c r="K6" s="168"/>
      <c r="L6" s="168"/>
      <c r="M6" s="169"/>
      <c r="O6" s="161"/>
      <c r="P6" s="162"/>
      <c r="Q6" s="162"/>
      <c r="R6" s="162"/>
      <c r="S6" s="162"/>
      <c r="T6" s="163"/>
      <c r="V6" s="167" t="s">
        <v>139</v>
      </c>
      <c r="W6" s="168"/>
      <c r="X6" s="168"/>
      <c r="Y6" s="169"/>
    </row>
    <row r="7" spans="1:25" x14ac:dyDescent="0.3">
      <c r="B7" s="161"/>
      <c r="C7" s="162"/>
      <c r="D7" s="162"/>
      <c r="E7" s="162"/>
      <c r="F7" s="162"/>
      <c r="G7" s="163"/>
      <c r="J7" s="170"/>
      <c r="K7" s="171"/>
      <c r="L7" s="171"/>
      <c r="M7" s="172"/>
      <c r="O7" s="161"/>
      <c r="P7" s="162"/>
      <c r="Q7" s="162"/>
      <c r="R7" s="162"/>
      <c r="S7" s="162"/>
      <c r="T7" s="163"/>
      <c r="V7" s="170"/>
      <c r="W7" s="171"/>
      <c r="X7" s="171"/>
      <c r="Y7" s="172"/>
    </row>
    <row r="8" spans="1:25" x14ac:dyDescent="0.3">
      <c r="B8" s="164"/>
      <c r="C8" s="165"/>
      <c r="D8" s="165"/>
      <c r="E8" s="165"/>
      <c r="F8" s="165"/>
      <c r="G8" s="166"/>
      <c r="J8" s="115" t="s">
        <v>141</v>
      </c>
      <c r="K8" s="1">
        <v>60</v>
      </c>
      <c r="L8" s="115" t="s">
        <v>142</v>
      </c>
      <c r="M8" s="1">
        <v>65</v>
      </c>
      <c r="O8" s="164"/>
      <c r="P8" s="165"/>
      <c r="Q8" s="165"/>
      <c r="R8" s="165"/>
      <c r="S8" s="165"/>
      <c r="T8" s="166"/>
      <c r="V8" s="115" t="s">
        <v>141</v>
      </c>
      <c r="W8" s="1">
        <v>67</v>
      </c>
      <c r="X8" s="115" t="s">
        <v>142</v>
      </c>
      <c r="Y8" s="1">
        <v>60</v>
      </c>
    </row>
    <row r="9" spans="1:25" x14ac:dyDescent="0.3">
      <c r="J9" s="116" t="s">
        <v>140</v>
      </c>
      <c r="K9" s="1">
        <v>23.64</v>
      </c>
      <c r="L9" s="116" t="s">
        <v>143</v>
      </c>
      <c r="M9" s="1">
        <v>25.57</v>
      </c>
      <c r="V9" s="116" t="s">
        <v>161</v>
      </c>
      <c r="W9" s="1">
        <v>21.06</v>
      </c>
      <c r="X9" s="116" t="s">
        <v>162</v>
      </c>
      <c r="Y9" s="1">
        <v>23.64</v>
      </c>
    </row>
    <row r="10" spans="1:25" x14ac:dyDescent="0.3">
      <c r="B10" t="s">
        <v>134</v>
      </c>
      <c r="J10" s="116" t="s">
        <v>6</v>
      </c>
      <c r="K10" s="1">
        <v>60</v>
      </c>
      <c r="L10" s="116" t="s">
        <v>7</v>
      </c>
      <c r="M10" s="1">
        <v>40</v>
      </c>
      <c r="O10" t="s">
        <v>134</v>
      </c>
      <c r="V10" s="116" t="s">
        <v>6</v>
      </c>
      <c r="W10" s="1">
        <v>19</v>
      </c>
      <c r="X10" s="116" t="s">
        <v>7</v>
      </c>
      <c r="Y10" s="1">
        <v>10</v>
      </c>
    </row>
    <row r="11" spans="1:25" x14ac:dyDescent="0.3">
      <c r="B11" t="s">
        <v>135</v>
      </c>
      <c r="O11" t="s">
        <v>135</v>
      </c>
      <c r="V11" s="116" t="s">
        <v>72</v>
      </c>
      <c r="W11" s="120">
        <v>0.1</v>
      </c>
    </row>
    <row r="12" spans="1:25" x14ac:dyDescent="0.3">
      <c r="B12" t="s">
        <v>136</v>
      </c>
      <c r="O12" t="s">
        <v>158</v>
      </c>
    </row>
    <row r="14" spans="1:25" ht="18" x14ac:dyDescent="0.35">
      <c r="B14" s="157" t="s">
        <v>148</v>
      </c>
      <c r="C14" s="157"/>
      <c r="D14" s="157"/>
      <c r="E14" s="157"/>
      <c r="F14" s="157"/>
      <c r="G14" s="157"/>
      <c r="H14" s="157"/>
      <c r="O14" s="157" t="s">
        <v>148</v>
      </c>
      <c r="P14" s="157"/>
      <c r="Q14" s="157"/>
      <c r="R14" s="157"/>
      <c r="S14" s="157"/>
      <c r="T14" s="157"/>
      <c r="U14" s="157"/>
    </row>
    <row r="16" spans="1:25" ht="18" x14ac:dyDescent="0.35">
      <c r="A16" s="118" t="s">
        <v>61</v>
      </c>
      <c r="B16" t="s">
        <v>138</v>
      </c>
      <c r="N16" s="118" t="s">
        <v>61</v>
      </c>
      <c r="O16" t="s">
        <v>138</v>
      </c>
    </row>
    <row r="17" spans="1:21" x14ac:dyDescent="0.3">
      <c r="A17" s="2"/>
      <c r="B17" t="s">
        <v>137</v>
      </c>
      <c r="N17" s="2"/>
      <c r="O17" t="s">
        <v>137</v>
      </c>
    </row>
    <row r="18" spans="1:21" ht="18" x14ac:dyDescent="0.35">
      <c r="A18" s="118" t="s">
        <v>62</v>
      </c>
      <c r="B18" s="112" t="s">
        <v>63</v>
      </c>
      <c r="N18" s="118" t="s">
        <v>62</v>
      </c>
      <c r="O18" s="112" t="s">
        <v>101</v>
      </c>
    </row>
    <row r="19" spans="1:21" x14ac:dyDescent="0.3">
      <c r="A19" s="2"/>
      <c r="B19" s="112" t="s">
        <v>64</v>
      </c>
      <c r="N19" s="2"/>
      <c r="O19" s="112" t="s">
        <v>64</v>
      </c>
    </row>
    <row r="20" spans="1:21" x14ac:dyDescent="0.3">
      <c r="A20" s="2"/>
      <c r="B20" s="3" t="s">
        <v>80</v>
      </c>
      <c r="C20" s="119">
        <f>0.5-0.05</f>
        <v>0.45</v>
      </c>
      <c r="D20" s="113" t="s">
        <v>81</v>
      </c>
      <c r="N20" s="2"/>
      <c r="O20" s="3" t="s">
        <v>159</v>
      </c>
      <c r="P20" s="174">
        <f>W10+Y10-2</f>
        <v>27</v>
      </c>
      <c r="Q20" s="113" t="s">
        <v>160</v>
      </c>
    </row>
    <row r="21" spans="1:21" ht="18" x14ac:dyDescent="0.35">
      <c r="A21" s="118" t="s">
        <v>67</v>
      </c>
      <c r="N21" s="118" t="s">
        <v>67</v>
      </c>
    </row>
    <row r="22" spans="1:21" ht="18" x14ac:dyDescent="0.35">
      <c r="A22" s="2"/>
      <c r="E22" s="2" t="s">
        <v>145</v>
      </c>
      <c r="F22" s="175">
        <f>(K8-M8)/SQRT(((K9*K9)/K10)+((M9*M9)/M10))</f>
        <v>-0.98705992310296109</v>
      </c>
      <c r="N22" s="2"/>
      <c r="R22" s="2"/>
      <c r="S22" s="117"/>
      <c r="U22" s="175">
        <f>((W10-1)*(W9*W9)+(Y10-1)*(Y9*Y9))/(W10+Y10-2)</f>
        <v>481.96559999999994</v>
      </c>
    </row>
    <row r="23" spans="1:21" x14ac:dyDescent="0.3">
      <c r="A23" s="2"/>
      <c r="N23" s="2"/>
    </row>
    <row r="24" spans="1:21" x14ac:dyDescent="0.3">
      <c r="A24" s="2"/>
      <c r="N24" s="2"/>
    </row>
    <row r="25" spans="1:21" ht="18" x14ac:dyDescent="0.35">
      <c r="A25" s="118" t="s">
        <v>73</v>
      </c>
      <c r="B25" s="146" t="s">
        <v>146</v>
      </c>
      <c r="C25" s="146"/>
      <c r="D25" s="146"/>
      <c r="S25" s="175">
        <f>(W8-Y8)/SQRT(U22*((1/W10)+(1/Y10)))</f>
        <v>0.81614593266121171</v>
      </c>
    </row>
    <row r="26" spans="1:21" ht="18" x14ac:dyDescent="0.35">
      <c r="A26" s="118" t="s">
        <v>75</v>
      </c>
      <c r="B26" s="146" t="s">
        <v>147</v>
      </c>
      <c r="C26" s="146"/>
      <c r="D26" s="146"/>
      <c r="E26" s="146"/>
      <c r="F26" s="146"/>
      <c r="G26" s="146"/>
      <c r="H26" s="146"/>
    </row>
    <row r="28" spans="1:21" ht="18" x14ac:dyDescent="0.35">
      <c r="B28" s="157" t="s">
        <v>149</v>
      </c>
      <c r="C28" s="157"/>
      <c r="D28" s="157"/>
      <c r="E28" s="157"/>
      <c r="F28" s="157"/>
      <c r="G28" s="157"/>
      <c r="H28" s="157"/>
    </row>
    <row r="29" spans="1:21" ht="18" x14ac:dyDescent="0.35">
      <c r="N29" s="118" t="s">
        <v>73</v>
      </c>
      <c r="O29" s="146" t="s">
        <v>183</v>
      </c>
      <c r="P29" s="146"/>
      <c r="Q29" s="146"/>
    </row>
    <row r="30" spans="1:21" ht="18" x14ac:dyDescent="0.35">
      <c r="A30" s="118" t="s">
        <v>61</v>
      </c>
      <c r="B30" t="s">
        <v>153</v>
      </c>
      <c r="N30" s="118" t="s">
        <v>75</v>
      </c>
      <c r="O30" s="146" t="s">
        <v>147</v>
      </c>
      <c r="P30" s="146"/>
      <c r="Q30" s="146"/>
      <c r="R30" s="146"/>
      <c r="S30" s="146"/>
      <c r="T30" s="146"/>
      <c r="U30" s="146"/>
    </row>
    <row r="31" spans="1:21" x14ac:dyDescent="0.3">
      <c r="A31" s="2"/>
      <c r="B31" t="s">
        <v>152</v>
      </c>
    </row>
    <row r="32" spans="1:21" ht="18" x14ac:dyDescent="0.35">
      <c r="A32" s="118" t="s">
        <v>62</v>
      </c>
      <c r="B32" s="112" t="s">
        <v>63</v>
      </c>
      <c r="O32" s="157" t="s">
        <v>149</v>
      </c>
      <c r="P32" s="157"/>
      <c r="Q32" s="157"/>
      <c r="R32" s="157"/>
      <c r="S32" s="157"/>
      <c r="T32" s="157"/>
      <c r="U32" s="157"/>
    </row>
    <row r="33" spans="1:21" x14ac:dyDescent="0.3">
      <c r="A33" s="2"/>
      <c r="B33" s="112" t="s">
        <v>64</v>
      </c>
    </row>
    <row r="34" spans="1:21" ht="18" x14ac:dyDescent="0.35">
      <c r="A34" s="2"/>
      <c r="B34" s="3" t="s">
        <v>80</v>
      </c>
      <c r="C34" s="119">
        <f>0.5-0.05</f>
        <v>0.45</v>
      </c>
      <c r="D34" s="113" t="s">
        <v>84</v>
      </c>
      <c r="N34" s="118" t="s">
        <v>61</v>
      </c>
      <c r="O34" t="s">
        <v>153</v>
      </c>
    </row>
    <row r="35" spans="1:21" ht="18" x14ac:dyDescent="0.35">
      <c r="A35" s="118" t="s">
        <v>67</v>
      </c>
      <c r="N35" s="2"/>
      <c r="O35" t="s">
        <v>152</v>
      </c>
    </row>
    <row r="36" spans="1:21" ht="18" x14ac:dyDescent="0.35">
      <c r="A36" s="2"/>
      <c r="B36" s="121" t="s">
        <v>144</v>
      </c>
      <c r="E36" s="2"/>
      <c r="F36" s="175">
        <f>(M8-K8)/SQRT(((K9*K9)/K10)+((M9*M9)/M10))</f>
        <v>0.98705992310296109</v>
      </c>
      <c r="N36" s="118" t="s">
        <v>62</v>
      </c>
      <c r="O36" s="112" t="s">
        <v>101</v>
      </c>
    </row>
    <row r="37" spans="1:21" x14ac:dyDescent="0.3">
      <c r="A37" s="2"/>
      <c r="N37" s="2"/>
      <c r="O37" s="112" t="s">
        <v>64</v>
      </c>
    </row>
    <row r="38" spans="1:21" x14ac:dyDescent="0.3">
      <c r="A38" s="2"/>
      <c r="N38" s="2"/>
      <c r="O38" s="3" t="s">
        <v>159</v>
      </c>
      <c r="P38" s="174">
        <f>W10+Y10-2</f>
        <v>27</v>
      </c>
      <c r="Q38" s="113" t="s">
        <v>163</v>
      </c>
    </row>
    <row r="39" spans="1:21" ht="18" x14ac:dyDescent="0.35">
      <c r="A39" s="118" t="s">
        <v>73</v>
      </c>
      <c r="B39" s="146" t="s">
        <v>150</v>
      </c>
      <c r="C39" s="146"/>
      <c r="D39" s="146"/>
      <c r="N39" s="118" t="s">
        <v>67</v>
      </c>
    </row>
    <row r="40" spans="1:21" ht="18" x14ac:dyDescent="0.35">
      <c r="A40" s="118" t="s">
        <v>75</v>
      </c>
      <c r="B40" s="146" t="s">
        <v>151</v>
      </c>
      <c r="C40" s="146"/>
      <c r="D40" s="146"/>
      <c r="E40" s="146"/>
      <c r="F40" s="146"/>
      <c r="G40" s="146"/>
      <c r="H40" s="146"/>
      <c r="N40" s="2"/>
      <c r="O40" s="121" t="s">
        <v>144</v>
      </c>
      <c r="R40" s="2"/>
      <c r="S40" s="117"/>
      <c r="U40" s="175">
        <f>((W10-1)*(W9*W9)+(Y10-1)*(Y9*Y9))/(W10+Y10-2)</f>
        <v>481.96559999999994</v>
      </c>
    </row>
    <row r="41" spans="1:21" x14ac:dyDescent="0.3">
      <c r="N41" s="2"/>
    </row>
    <row r="42" spans="1:21" ht="18" x14ac:dyDescent="0.35">
      <c r="B42" s="157" t="s">
        <v>166</v>
      </c>
      <c r="C42" s="157"/>
      <c r="D42" s="157"/>
      <c r="E42" s="157"/>
      <c r="F42" s="157"/>
      <c r="G42" s="157"/>
      <c r="H42" s="157"/>
      <c r="N42" s="2"/>
    </row>
    <row r="43" spans="1:21" ht="18" x14ac:dyDescent="0.35">
      <c r="S43" s="175">
        <f>(W8-Y8)/SQRT(U22*((1/W10)+(1/Y10)))</f>
        <v>0.81614593266121171</v>
      </c>
    </row>
    <row r="44" spans="1:21" ht="18" x14ac:dyDescent="0.35">
      <c r="A44" s="118" t="s">
        <v>61</v>
      </c>
      <c r="B44" t="s">
        <v>154</v>
      </c>
      <c r="N44" s="3"/>
      <c r="O44" s="3"/>
    </row>
    <row r="45" spans="1:21" x14ac:dyDescent="0.3">
      <c r="A45" s="2"/>
      <c r="B45" t="s">
        <v>155</v>
      </c>
    </row>
    <row r="46" spans="1:21" ht="18" x14ac:dyDescent="0.35">
      <c r="A46" s="118" t="s">
        <v>62</v>
      </c>
      <c r="B46" s="112" t="s">
        <v>63</v>
      </c>
    </row>
    <row r="47" spans="1:21" ht="18" x14ac:dyDescent="0.35">
      <c r="A47" s="2"/>
      <c r="B47" s="112" t="s">
        <v>64</v>
      </c>
      <c r="N47" s="118" t="s">
        <v>73</v>
      </c>
      <c r="O47" s="146" t="s">
        <v>164</v>
      </c>
      <c r="P47" s="146"/>
      <c r="Q47" s="146"/>
    </row>
    <row r="48" spans="1:21" ht="18" x14ac:dyDescent="0.35">
      <c r="A48" s="2"/>
      <c r="B48" s="3" t="s">
        <v>65</v>
      </c>
      <c r="C48" s="114">
        <f>0.95/2</f>
        <v>0.47499999999999998</v>
      </c>
      <c r="D48" s="113" t="s">
        <v>66</v>
      </c>
      <c r="N48" s="118" t="s">
        <v>75</v>
      </c>
      <c r="O48" s="146" t="s">
        <v>165</v>
      </c>
      <c r="P48" s="146"/>
      <c r="Q48" s="146"/>
      <c r="R48" s="146"/>
      <c r="S48" s="146"/>
      <c r="T48" s="146"/>
      <c r="U48" s="146"/>
    </row>
    <row r="49" spans="1:21" ht="18" x14ac:dyDescent="0.35">
      <c r="A49" s="118" t="s">
        <v>67</v>
      </c>
      <c r="G49" s="121" t="s">
        <v>144</v>
      </c>
    </row>
    <row r="50" spans="1:21" ht="18" x14ac:dyDescent="0.35">
      <c r="A50" s="2"/>
      <c r="D50" s="117"/>
      <c r="F50" s="175">
        <f>(K8-M8)/SQRT(((K9*K9)/K10)+((M9*M9)/M10))</f>
        <v>-0.98705992310296109</v>
      </c>
      <c r="O50" s="157" t="s">
        <v>166</v>
      </c>
      <c r="P50" s="157"/>
      <c r="Q50" s="157"/>
      <c r="R50" s="157"/>
      <c r="S50" s="157"/>
      <c r="T50" s="157"/>
      <c r="U50" s="157"/>
    </row>
    <row r="51" spans="1:21" x14ac:dyDescent="0.3">
      <c r="A51" s="2"/>
    </row>
    <row r="52" spans="1:21" ht="18" x14ac:dyDescent="0.35">
      <c r="A52" s="2"/>
      <c r="N52" s="118" t="s">
        <v>61</v>
      </c>
      <c r="O52" t="s">
        <v>154</v>
      </c>
    </row>
    <row r="53" spans="1:21" ht="18" x14ac:dyDescent="0.35">
      <c r="A53" s="118" t="s">
        <v>73</v>
      </c>
      <c r="B53" s="146" t="s">
        <v>156</v>
      </c>
      <c r="C53" s="146"/>
      <c r="D53" s="146"/>
      <c r="N53" s="2"/>
      <c r="O53" t="s">
        <v>155</v>
      </c>
      <c r="T53" s="121" t="s">
        <v>144</v>
      </c>
    </row>
    <row r="54" spans="1:21" ht="18" x14ac:dyDescent="0.35">
      <c r="A54" s="118" t="s">
        <v>75</v>
      </c>
      <c r="B54" s="146" t="s">
        <v>157</v>
      </c>
      <c r="C54" s="146"/>
      <c r="D54" s="146"/>
      <c r="E54" s="146"/>
      <c r="F54" s="146"/>
      <c r="G54" s="146"/>
      <c r="H54" s="146"/>
      <c r="N54" s="118" t="s">
        <v>62</v>
      </c>
      <c r="O54" s="112" t="s">
        <v>63</v>
      </c>
    </row>
    <row r="55" spans="1:21" x14ac:dyDescent="0.3">
      <c r="N55" s="2"/>
      <c r="O55" s="112" t="s">
        <v>64</v>
      </c>
    </row>
    <row r="56" spans="1:21" x14ac:dyDescent="0.3">
      <c r="N56" s="2"/>
      <c r="O56" s="3" t="s">
        <v>65</v>
      </c>
      <c r="P56" s="114">
        <f>0.95/2</f>
        <v>0.47499999999999998</v>
      </c>
      <c r="Q56" s="113" t="s">
        <v>167</v>
      </c>
    </row>
    <row r="57" spans="1:21" ht="18" x14ac:dyDescent="0.35">
      <c r="N57" s="118" t="s">
        <v>67</v>
      </c>
    </row>
    <row r="58" spans="1:21" ht="18" x14ac:dyDescent="0.35">
      <c r="N58" s="2"/>
      <c r="Q58" s="117"/>
      <c r="S58" s="117"/>
      <c r="T58" s="3"/>
      <c r="U58" s="176">
        <f>((W10-1)*(W9*W9)+(Y10-1)*(Y9*Y9))/(W10+Y10-2)</f>
        <v>481.96559999999994</v>
      </c>
    </row>
    <row r="59" spans="1:21" x14ac:dyDescent="0.3">
      <c r="N59" s="2"/>
    </row>
    <row r="60" spans="1:21" x14ac:dyDescent="0.3">
      <c r="N60" s="2"/>
    </row>
    <row r="61" spans="1:21" ht="18" x14ac:dyDescent="0.35">
      <c r="S61" s="175">
        <f>(W8-Y8)/SQRT(U22*((1/W10)+(1/Y10)))</f>
        <v>0.81614593266121171</v>
      </c>
    </row>
    <row r="62" spans="1:21" x14ac:dyDescent="0.3">
      <c r="N62" s="3"/>
    </row>
    <row r="65" spans="2:25" ht="18" x14ac:dyDescent="0.35">
      <c r="N65" s="118" t="s">
        <v>73</v>
      </c>
      <c r="O65" s="146" t="s">
        <v>168</v>
      </c>
      <c r="P65" s="146"/>
      <c r="Q65" s="146"/>
    </row>
    <row r="66" spans="2:25" ht="18" x14ac:dyDescent="0.35">
      <c r="N66" s="118" t="s">
        <v>75</v>
      </c>
      <c r="O66" s="146" t="s">
        <v>157</v>
      </c>
      <c r="P66" s="146"/>
      <c r="Q66" s="146"/>
      <c r="R66" s="146"/>
      <c r="S66" s="146"/>
      <c r="T66" s="146"/>
    </row>
    <row r="70" spans="2:25" x14ac:dyDescent="0.3">
      <c r="B70" s="158" t="s">
        <v>169</v>
      </c>
      <c r="C70" s="159"/>
      <c r="D70" s="159"/>
      <c r="E70" s="159"/>
      <c r="F70" s="159"/>
      <c r="G70" s="160"/>
      <c r="O70" s="158" t="s">
        <v>212</v>
      </c>
      <c r="P70" s="159"/>
      <c r="Q70" s="159"/>
      <c r="R70" s="159"/>
      <c r="S70" s="159"/>
      <c r="T70" s="160"/>
      <c r="V70" s="192" t="s">
        <v>139</v>
      </c>
      <c r="W70" s="193"/>
      <c r="X70" s="193"/>
      <c r="Y70" s="194"/>
    </row>
    <row r="71" spans="2:25" x14ac:dyDescent="0.3">
      <c r="B71" s="161"/>
      <c r="C71" s="162"/>
      <c r="D71" s="162"/>
      <c r="E71" s="162"/>
      <c r="F71" s="162"/>
      <c r="G71" s="163"/>
      <c r="O71" s="161"/>
      <c r="P71" s="162"/>
      <c r="Q71" s="162"/>
      <c r="R71" s="162"/>
      <c r="S71" s="162"/>
      <c r="T71" s="163"/>
      <c r="V71" s="195"/>
      <c r="W71" s="196"/>
      <c r="X71" s="196"/>
      <c r="Y71" s="197"/>
    </row>
    <row r="72" spans="2:25" x14ac:dyDescent="0.3">
      <c r="B72" s="161"/>
      <c r="C72" s="162"/>
      <c r="D72" s="162"/>
      <c r="E72" s="162"/>
      <c r="F72" s="162"/>
      <c r="G72" s="163"/>
      <c r="O72" s="161"/>
      <c r="P72" s="162"/>
      <c r="Q72" s="162"/>
      <c r="R72" s="162"/>
      <c r="S72" s="162"/>
      <c r="T72" s="163"/>
      <c r="V72" s="115" t="s">
        <v>6</v>
      </c>
      <c r="W72" s="1">
        <v>60</v>
      </c>
      <c r="X72" s="115" t="s">
        <v>7</v>
      </c>
      <c r="Y72" s="1">
        <v>40</v>
      </c>
    </row>
    <row r="73" spans="2:25" x14ac:dyDescent="0.3">
      <c r="B73" s="161"/>
      <c r="C73" s="162"/>
      <c r="D73" s="162"/>
      <c r="E73" s="162"/>
      <c r="F73" s="162"/>
      <c r="G73" s="163"/>
      <c r="O73" s="161"/>
      <c r="P73" s="162"/>
      <c r="Q73" s="162"/>
      <c r="R73" s="162"/>
      <c r="S73" s="162"/>
      <c r="T73" s="163"/>
      <c r="V73" s="116" t="s">
        <v>210</v>
      </c>
      <c r="W73" s="1">
        <v>35</v>
      </c>
      <c r="X73" s="116" t="s">
        <v>211</v>
      </c>
      <c r="Y73" s="1">
        <v>20</v>
      </c>
    </row>
    <row r="74" spans="2:25" x14ac:dyDescent="0.3">
      <c r="B74" s="164"/>
      <c r="C74" s="165"/>
      <c r="D74" s="165"/>
      <c r="E74" s="165"/>
      <c r="F74" s="165"/>
      <c r="G74" s="166"/>
      <c r="O74" s="164"/>
      <c r="P74" s="165"/>
      <c r="Q74" s="165"/>
      <c r="R74" s="165"/>
      <c r="S74" s="165"/>
      <c r="T74" s="166"/>
    </row>
    <row r="76" spans="2:25" x14ac:dyDescent="0.3">
      <c r="B76" t="s">
        <v>175</v>
      </c>
      <c r="O76" t="s">
        <v>198</v>
      </c>
      <c r="V76" s="191" t="s">
        <v>221</v>
      </c>
      <c r="W76" s="1">
        <f>(W73+Y73)/(W72+Y72)</f>
        <v>0.55000000000000004</v>
      </c>
    </row>
    <row r="77" spans="2:25" x14ac:dyDescent="0.3">
      <c r="B77" t="s">
        <v>176</v>
      </c>
      <c r="O77" t="s">
        <v>199</v>
      </c>
    </row>
    <row r="78" spans="2:25" x14ac:dyDescent="0.3">
      <c r="B78" t="s">
        <v>177</v>
      </c>
      <c r="O78" t="s">
        <v>202</v>
      </c>
      <c r="V78" s="191" t="s">
        <v>219</v>
      </c>
      <c r="W78" s="120">
        <f>W73/W72</f>
        <v>0.58333333333333337</v>
      </c>
      <c r="X78" s="191" t="s">
        <v>220</v>
      </c>
      <c r="Y78" s="1">
        <f>Y73/Y72</f>
        <v>0.5</v>
      </c>
    </row>
    <row r="80" spans="2:25" ht="18" x14ac:dyDescent="0.35">
      <c r="B80" s="186" t="s">
        <v>1</v>
      </c>
      <c r="C80" s="186" t="s">
        <v>170</v>
      </c>
      <c r="D80" s="186" t="s">
        <v>171</v>
      </c>
      <c r="E80" s="186" t="s">
        <v>172</v>
      </c>
      <c r="F80" s="186" t="s">
        <v>173</v>
      </c>
      <c r="O80" s="157" t="s">
        <v>200</v>
      </c>
      <c r="P80" s="157"/>
      <c r="Q80" s="157"/>
      <c r="R80" s="157"/>
      <c r="S80" s="157"/>
      <c r="T80" s="157"/>
      <c r="U80" s="157"/>
      <c r="V80" s="157"/>
      <c r="W80" s="157"/>
      <c r="X80" s="157"/>
    </row>
    <row r="81" spans="2:24" x14ac:dyDescent="0.3">
      <c r="B81" s="1">
        <v>1</v>
      </c>
      <c r="C81" s="178">
        <v>70</v>
      </c>
      <c r="D81" s="177">
        <v>50</v>
      </c>
      <c r="E81" s="185">
        <f>C81-D81</f>
        <v>20</v>
      </c>
      <c r="F81" s="1">
        <f>E81*E81</f>
        <v>400</v>
      </c>
    </row>
    <row r="82" spans="2:24" ht="18" x14ac:dyDescent="0.35">
      <c r="B82" s="1">
        <v>2</v>
      </c>
      <c r="C82" s="177">
        <v>60</v>
      </c>
      <c r="D82" s="179">
        <v>50</v>
      </c>
      <c r="E82" s="185">
        <f>C82-D82</f>
        <v>10</v>
      </c>
      <c r="F82" s="1">
        <f t="shared" ref="F82:F90" si="0">E82*E82</f>
        <v>100</v>
      </c>
      <c r="N82" s="118" t="s">
        <v>61</v>
      </c>
      <c r="O82" t="s">
        <v>204</v>
      </c>
    </row>
    <row r="83" spans="2:24" x14ac:dyDescent="0.3">
      <c r="B83" s="1">
        <v>3</v>
      </c>
      <c r="C83" s="178">
        <v>50</v>
      </c>
      <c r="D83" s="180">
        <v>30</v>
      </c>
      <c r="E83" s="185">
        <f t="shared" ref="E83:E90" si="1">C83-D83</f>
        <v>20</v>
      </c>
      <c r="F83" s="1">
        <f t="shared" si="0"/>
        <v>400</v>
      </c>
      <c r="N83" s="2"/>
      <c r="O83" t="s">
        <v>205</v>
      </c>
    </row>
    <row r="84" spans="2:24" ht="18" x14ac:dyDescent="0.35">
      <c r="B84" s="1">
        <v>4</v>
      </c>
      <c r="C84" s="177">
        <v>40</v>
      </c>
      <c r="D84" s="179">
        <v>55</v>
      </c>
      <c r="E84" s="185">
        <f t="shared" si="1"/>
        <v>-15</v>
      </c>
      <c r="F84" s="1">
        <f t="shared" si="0"/>
        <v>225</v>
      </c>
      <c r="N84" s="118" t="s">
        <v>62</v>
      </c>
      <c r="O84" s="112" t="s">
        <v>214</v>
      </c>
    </row>
    <row r="85" spans="2:24" x14ac:dyDescent="0.3">
      <c r="B85" s="1">
        <v>5</v>
      </c>
      <c r="C85" s="178">
        <v>65</v>
      </c>
      <c r="D85" s="181">
        <v>85</v>
      </c>
      <c r="E85" s="185">
        <f t="shared" si="1"/>
        <v>-20</v>
      </c>
      <c r="F85" s="1">
        <f t="shared" si="0"/>
        <v>400</v>
      </c>
      <c r="N85" s="2"/>
      <c r="O85" s="112" t="s">
        <v>64</v>
      </c>
    </row>
    <row r="86" spans="2:24" x14ac:dyDescent="0.3">
      <c r="B86" s="1">
        <v>6</v>
      </c>
      <c r="C86" s="177">
        <v>75</v>
      </c>
      <c r="D86" s="182">
        <v>85</v>
      </c>
      <c r="E86" s="185">
        <f t="shared" si="1"/>
        <v>-10</v>
      </c>
      <c r="F86" s="1">
        <f t="shared" si="0"/>
        <v>100</v>
      </c>
      <c r="N86" s="2"/>
      <c r="O86" s="3" t="s">
        <v>215</v>
      </c>
      <c r="P86" s="119">
        <f>0.99/2</f>
        <v>0.495</v>
      </c>
      <c r="Q86" s="113" t="s">
        <v>216</v>
      </c>
      <c r="R86" s="113"/>
      <c r="S86" s="113"/>
    </row>
    <row r="87" spans="2:24" ht="18" x14ac:dyDescent="0.35">
      <c r="B87" s="1">
        <v>7</v>
      </c>
      <c r="C87" s="178">
        <v>50</v>
      </c>
      <c r="D87" s="180">
        <v>75</v>
      </c>
      <c r="E87" s="185">
        <f t="shared" si="1"/>
        <v>-25</v>
      </c>
      <c r="F87" s="1">
        <f t="shared" si="0"/>
        <v>625</v>
      </c>
      <c r="N87" s="118" t="s">
        <v>67</v>
      </c>
    </row>
    <row r="88" spans="2:24" ht="18" x14ac:dyDescent="0.35">
      <c r="B88" s="1">
        <v>8</v>
      </c>
      <c r="C88" s="177">
        <v>50</v>
      </c>
      <c r="D88" s="183">
        <v>75</v>
      </c>
      <c r="E88" s="185">
        <f t="shared" si="1"/>
        <v>-25</v>
      </c>
      <c r="F88" s="1">
        <f t="shared" si="0"/>
        <v>625</v>
      </c>
      <c r="N88" s="2"/>
      <c r="Q88" s="117"/>
      <c r="R88" s="117"/>
      <c r="T88" s="175">
        <f>(W78-Y78)/SQRT(((W76*(1-W76))/60)+((W76*(1-W76))/40))</f>
        <v>0.82060993986221853</v>
      </c>
    </row>
    <row r="89" spans="2:24" x14ac:dyDescent="0.3">
      <c r="B89" s="1">
        <v>9</v>
      </c>
      <c r="C89" s="178">
        <v>60</v>
      </c>
      <c r="D89" s="184">
        <v>80</v>
      </c>
      <c r="E89" s="185">
        <f t="shared" si="1"/>
        <v>-20</v>
      </c>
      <c r="F89" s="1">
        <f t="shared" si="0"/>
        <v>400</v>
      </c>
      <c r="N89" s="2"/>
    </row>
    <row r="90" spans="2:24" x14ac:dyDescent="0.3">
      <c r="B90" s="1">
        <v>10</v>
      </c>
      <c r="C90" s="177">
        <v>70</v>
      </c>
      <c r="D90" s="179">
        <v>90</v>
      </c>
      <c r="E90" s="185">
        <f t="shared" si="1"/>
        <v>-20</v>
      </c>
      <c r="F90" s="1">
        <f t="shared" si="0"/>
        <v>400</v>
      </c>
      <c r="N90" s="2"/>
    </row>
    <row r="91" spans="2:24" ht="18" x14ac:dyDescent="0.35">
      <c r="E91" s="187">
        <f>SUM(E81:E90)</f>
        <v>-85</v>
      </c>
      <c r="F91" s="188">
        <f>SUM(F81:F90)</f>
        <v>3675</v>
      </c>
      <c r="N91" s="118" t="s">
        <v>73</v>
      </c>
      <c r="O91" s="146" t="s">
        <v>222</v>
      </c>
      <c r="P91" s="146"/>
      <c r="Q91" s="146"/>
    </row>
    <row r="92" spans="2:24" ht="18" x14ac:dyDescent="0.35">
      <c r="N92" s="118" t="s">
        <v>75</v>
      </c>
      <c r="O92" t="s">
        <v>223</v>
      </c>
    </row>
    <row r="93" spans="2:24" x14ac:dyDescent="0.3">
      <c r="B93" s="188" t="s">
        <v>174</v>
      </c>
      <c r="C93" s="185">
        <f>AVERAGE(E81:E90)</f>
        <v>-8.5</v>
      </c>
      <c r="D93" s="189" t="s">
        <v>181</v>
      </c>
      <c r="E93" s="1">
        <v>10</v>
      </c>
    </row>
    <row r="94" spans="2:24" ht="18" x14ac:dyDescent="0.35">
      <c r="O94" s="157" t="s">
        <v>201</v>
      </c>
      <c r="P94" s="157"/>
      <c r="Q94" s="157"/>
      <c r="R94" s="157"/>
      <c r="S94" s="157"/>
      <c r="T94" s="157"/>
      <c r="U94" s="157"/>
      <c r="V94" s="157"/>
      <c r="W94" s="157"/>
      <c r="X94" s="157"/>
    </row>
    <row r="95" spans="2:24" ht="18" x14ac:dyDescent="0.35">
      <c r="B95" s="157" t="s">
        <v>178</v>
      </c>
      <c r="C95" s="157"/>
      <c r="D95" s="157"/>
      <c r="E95" s="157"/>
      <c r="F95" s="157"/>
      <c r="G95" s="157"/>
      <c r="H95" s="157"/>
    </row>
    <row r="96" spans="2:24" ht="18" x14ac:dyDescent="0.35">
      <c r="N96" s="118" t="s">
        <v>61</v>
      </c>
      <c r="O96" t="s">
        <v>207</v>
      </c>
    </row>
    <row r="97" spans="1:24" ht="18" x14ac:dyDescent="0.35">
      <c r="A97" s="118" t="s">
        <v>61</v>
      </c>
      <c r="B97" t="s">
        <v>180</v>
      </c>
      <c r="N97" s="2"/>
      <c r="O97" t="s">
        <v>206</v>
      </c>
    </row>
    <row r="98" spans="1:24" ht="18" x14ac:dyDescent="0.35">
      <c r="A98" s="2"/>
      <c r="B98" t="s">
        <v>179</v>
      </c>
      <c r="N98" s="118" t="s">
        <v>62</v>
      </c>
      <c r="O98" s="112" t="s">
        <v>214</v>
      </c>
    </row>
    <row r="99" spans="1:24" ht="18" x14ac:dyDescent="0.35">
      <c r="A99" s="118" t="s">
        <v>62</v>
      </c>
      <c r="B99" s="112" t="s">
        <v>63</v>
      </c>
      <c r="N99" s="2"/>
      <c r="O99" s="112" t="s">
        <v>64</v>
      </c>
    </row>
    <row r="100" spans="1:24" x14ac:dyDescent="0.3">
      <c r="A100" s="2"/>
      <c r="B100" s="112" t="s">
        <v>64</v>
      </c>
      <c r="N100" s="2"/>
      <c r="O100" s="3" t="s">
        <v>213</v>
      </c>
      <c r="P100" s="119">
        <f>0.5-0.01</f>
        <v>0.49</v>
      </c>
      <c r="Q100" s="113" t="s">
        <v>217</v>
      </c>
      <c r="R100" s="113"/>
      <c r="S100" s="113"/>
    </row>
    <row r="101" spans="1:24" ht="18" x14ac:dyDescent="0.35">
      <c r="A101" s="2"/>
      <c r="B101" s="3" t="s">
        <v>96</v>
      </c>
      <c r="C101" s="174">
        <f>E93-1</f>
        <v>9</v>
      </c>
      <c r="D101" s="113" t="s">
        <v>182</v>
      </c>
      <c r="N101" s="118" t="s">
        <v>67</v>
      </c>
    </row>
    <row r="102" spans="1:24" ht="18" x14ac:dyDescent="0.35">
      <c r="A102" s="118" t="s">
        <v>67</v>
      </c>
      <c r="N102" s="2"/>
      <c r="Q102" s="117"/>
      <c r="R102" s="117"/>
      <c r="T102" s="175">
        <f>(W78-Y78)/SQRT(((W76*(1-W76))/60)+((W76*(1-W76))/40))</f>
        <v>0.82060993986221853</v>
      </c>
    </row>
    <row r="103" spans="1:24" ht="18" x14ac:dyDescent="0.35">
      <c r="A103" s="2"/>
      <c r="E103" s="2"/>
      <c r="F103" s="117"/>
      <c r="H103" s="175"/>
      <c r="N103" s="2"/>
    </row>
    <row r="104" spans="1:24" ht="18" x14ac:dyDescent="0.35">
      <c r="A104" s="2"/>
      <c r="F104" s="175">
        <f>SQRT((F91-((E91*E91)/10))/9)</f>
        <v>18.112303982529543</v>
      </c>
      <c r="N104" s="2"/>
    </row>
    <row r="105" spans="1:24" ht="18" x14ac:dyDescent="0.35">
      <c r="A105" s="2"/>
      <c r="N105" s="118" t="s">
        <v>73</v>
      </c>
      <c r="O105" s="146" t="s">
        <v>224</v>
      </c>
      <c r="P105" s="146"/>
      <c r="Q105" s="146"/>
    </row>
    <row r="106" spans="1:24" ht="18" x14ac:dyDescent="0.35">
      <c r="F106" s="175"/>
      <c r="N106" s="118" t="s">
        <v>75</v>
      </c>
      <c r="O106" s="146" t="s">
        <v>225</v>
      </c>
      <c r="P106" s="146"/>
      <c r="Q106" s="146"/>
      <c r="R106" s="146"/>
      <c r="S106" s="146"/>
    </row>
    <row r="108" spans="1:24" ht="18" x14ac:dyDescent="0.35">
      <c r="E108" s="175">
        <f>C93/(F104/SQRT(E93))</f>
        <v>-1.4840387030472799</v>
      </c>
      <c r="O108" s="157" t="s">
        <v>203</v>
      </c>
      <c r="P108" s="157"/>
      <c r="Q108" s="157"/>
      <c r="R108" s="157"/>
      <c r="S108" s="157"/>
      <c r="T108" s="157"/>
      <c r="U108" s="157"/>
      <c r="V108" s="157"/>
      <c r="W108" s="157"/>
      <c r="X108" s="157"/>
    </row>
    <row r="110" spans="1:24" ht="18" x14ac:dyDescent="0.35">
      <c r="N110" s="118" t="s">
        <v>61</v>
      </c>
      <c r="O110" t="s">
        <v>209</v>
      </c>
    </row>
    <row r="111" spans="1:24" ht="18" x14ac:dyDescent="0.35">
      <c r="A111" s="118" t="s">
        <v>73</v>
      </c>
      <c r="B111" s="146" t="s">
        <v>184</v>
      </c>
      <c r="C111" s="146"/>
      <c r="D111" s="146"/>
      <c r="N111" s="2"/>
      <c r="O111" t="s">
        <v>208</v>
      </c>
    </row>
    <row r="112" spans="1:24" ht="18" x14ac:dyDescent="0.35">
      <c r="A112" s="118" t="s">
        <v>75</v>
      </c>
      <c r="B112" s="146" t="s">
        <v>185</v>
      </c>
      <c r="C112" s="146"/>
      <c r="D112" s="146"/>
      <c r="E112" s="146"/>
      <c r="F112" s="190"/>
      <c r="G112" s="190"/>
      <c r="H112" s="190"/>
      <c r="N112" s="118" t="s">
        <v>62</v>
      </c>
      <c r="O112" s="112" t="s">
        <v>214</v>
      </c>
    </row>
    <row r="113" spans="1:20" x14ac:dyDescent="0.3">
      <c r="N113" s="2"/>
      <c r="O113" s="112" t="s">
        <v>64</v>
      </c>
    </row>
    <row r="114" spans="1:20" ht="18" x14ac:dyDescent="0.35">
      <c r="B114" s="157" t="s">
        <v>186</v>
      </c>
      <c r="C114" s="157"/>
      <c r="D114" s="157"/>
      <c r="E114" s="157"/>
      <c r="F114" s="157"/>
      <c r="G114" s="157"/>
      <c r="H114" s="157"/>
      <c r="N114" s="2"/>
      <c r="O114" s="3" t="s">
        <v>213</v>
      </c>
      <c r="P114" s="119">
        <f>0.5-0.01</f>
        <v>0.49</v>
      </c>
      <c r="Q114" s="113" t="s">
        <v>218</v>
      </c>
      <c r="R114" s="113"/>
      <c r="S114" s="113"/>
    </row>
    <row r="115" spans="1:20" ht="18" x14ac:dyDescent="0.35">
      <c r="N115" s="118" t="s">
        <v>67</v>
      </c>
    </row>
    <row r="116" spans="1:20" ht="18" x14ac:dyDescent="0.35">
      <c r="A116" s="118" t="s">
        <v>61</v>
      </c>
      <c r="B116" t="s">
        <v>188</v>
      </c>
      <c r="N116" s="2"/>
      <c r="Q116" s="117"/>
      <c r="R116" s="117"/>
      <c r="T116" s="175">
        <f>(W78-Y78)/SQRT(((W76*(1-W76))/60)+((W76*(1-W76))/40))</f>
        <v>0.82060993986221853</v>
      </c>
    </row>
    <row r="117" spans="1:20" x14ac:dyDescent="0.3">
      <c r="A117" s="2"/>
      <c r="B117" t="s">
        <v>187</v>
      </c>
      <c r="N117" s="2"/>
    </row>
    <row r="118" spans="1:20" ht="18" x14ac:dyDescent="0.35">
      <c r="A118" s="118" t="s">
        <v>62</v>
      </c>
      <c r="B118" s="112" t="s">
        <v>63</v>
      </c>
      <c r="N118" s="2"/>
    </row>
    <row r="119" spans="1:20" ht="18" x14ac:dyDescent="0.35">
      <c r="A119" s="2"/>
      <c r="B119" s="112" t="s">
        <v>64</v>
      </c>
      <c r="N119" s="118" t="s">
        <v>73</v>
      </c>
      <c r="O119" s="146" t="s">
        <v>227</v>
      </c>
      <c r="P119" s="146"/>
      <c r="Q119" s="146"/>
    </row>
    <row r="120" spans="1:20" ht="18" x14ac:dyDescent="0.35">
      <c r="A120" s="2"/>
      <c r="B120" s="3" t="s">
        <v>96</v>
      </c>
      <c r="C120" s="174">
        <f>E93-1</f>
        <v>9</v>
      </c>
      <c r="D120" s="113" t="s">
        <v>189</v>
      </c>
      <c r="N120" s="118" t="s">
        <v>75</v>
      </c>
      <c r="O120" s="146" t="s">
        <v>226</v>
      </c>
      <c r="P120" s="146"/>
      <c r="Q120" s="146"/>
      <c r="R120" s="146"/>
      <c r="S120" s="146"/>
    </row>
    <row r="121" spans="1:20" ht="18" x14ac:dyDescent="0.35">
      <c r="A121" s="118" t="s">
        <v>67</v>
      </c>
    </row>
    <row r="122" spans="1:20" ht="18" x14ac:dyDescent="0.35">
      <c r="A122" s="2"/>
      <c r="E122" s="2"/>
      <c r="F122" s="117"/>
      <c r="H122" s="175"/>
    </row>
    <row r="123" spans="1:20" ht="18" x14ac:dyDescent="0.35">
      <c r="A123" s="2"/>
      <c r="F123" s="175">
        <f>SQRT((F91-((E91*E91)/10))/9)</f>
        <v>18.112303982529543</v>
      </c>
    </row>
    <row r="124" spans="1:20" x14ac:dyDescent="0.3">
      <c r="A124" s="2"/>
    </row>
    <row r="125" spans="1:20" ht="18" x14ac:dyDescent="0.35">
      <c r="F125" s="175"/>
    </row>
    <row r="127" spans="1:20" ht="18" x14ac:dyDescent="0.35">
      <c r="E127" s="175">
        <f>C93/(F104/SQRT(E93))</f>
        <v>-1.4840387030472799</v>
      </c>
    </row>
    <row r="130" spans="1:8" ht="18" x14ac:dyDescent="0.35">
      <c r="A130" s="118" t="s">
        <v>73</v>
      </c>
      <c r="B130" s="146" t="s">
        <v>190</v>
      </c>
      <c r="C130" s="146"/>
      <c r="D130" s="146"/>
    </row>
    <row r="131" spans="1:8" ht="18" x14ac:dyDescent="0.35">
      <c r="A131" s="118" t="s">
        <v>75</v>
      </c>
      <c r="B131" s="146" t="s">
        <v>191</v>
      </c>
      <c r="C131" s="146"/>
      <c r="D131" s="146"/>
      <c r="E131" s="146"/>
      <c r="F131" s="190"/>
      <c r="G131" s="190"/>
      <c r="H131" s="190"/>
    </row>
    <row r="133" spans="1:8" ht="18" x14ac:dyDescent="0.35">
      <c r="B133" s="157" t="s">
        <v>192</v>
      </c>
      <c r="C133" s="157"/>
      <c r="D133" s="157"/>
      <c r="E133" s="157"/>
      <c r="F133" s="157"/>
      <c r="G133" s="157"/>
      <c r="H133" s="157"/>
    </row>
    <row r="135" spans="1:8" ht="18" x14ac:dyDescent="0.35">
      <c r="A135" s="118" t="s">
        <v>61</v>
      </c>
      <c r="B135" t="s">
        <v>194</v>
      </c>
    </row>
    <row r="136" spans="1:8" x14ac:dyDescent="0.3">
      <c r="A136" s="2"/>
      <c r="B136" t="s">
        <v>193</v>
      </c>
    </row>
    <row r="137" spans="1:8" ht="18" x14ac:dyDescent="0.35">
      <c r="A137" s="118" t="s">
        <v>62</v>
      </c>
      <c r="B137" s="112" t="s">
        <v>63</v>
      </c>
    </row>
    <row r="138" spans="1:8" x14ac:dyDescent="0.3">
      <c r="A138" s="2"/>
      <c r="B138" s="112" t="s">
        <v>64</v>
      </c>
    </row>
    <row r="139" spans="1:8" x14ac:dyDescent="0.3">
      <c r="A139" s="2"/>
      <c r="B139" s="3" t="s">
        <v>96</v>
      </c>
      <c r="C139" s="174">
        <f>10-1</f>
        <v>9</v>
      </c>
      <c r="D139" s="113" t="s">
        <v>195</v>
      </c>
    </row>
    <row r="140" spans="1:8" ht="18" x14ac:dyDescent="0.35">
      <c r="A140" s="118" t="s">
        <v>67</v>
      </c>
    </row>
    <row r="141" spans="1:8" ht="18" x14ac:dyDescent="0.35">
      <c r="A141" s="2"/>
      <c r="E141" s="2"/>
      <c r="F141" s="117"/>
      <c r="H141" s="175"/>
    </row>
    <row r="142" spans="1:8" ht="18" x14ac:dyDescent="0.35">
      <c r="A142" s="2"/>
      <c r="F142" s="175">
        <f>SQRT((F91-((E91*E91)/10))/9)</f>
        <v>18.112303982529543</v>
      </c>
    </row>
    <row r="143" spans="1:8" x14ac:dyDescent="0.3">
      <c r="A143" s="2"/>
    </row>
    <row r="144" spans="1:8" ht="18" x14ac:dyDescent="0.35">
      <c r="F144" s="175"/>
    </row>
    <row r="146" spans="1:8" ht="18" x14ac:dyDescent="0.35">
      <c r="E146" s="175">
        <f>C93/(F104/SQRT(E93))</f>
        <v>-1.4840387030472799</v>
      </c>
    </row>
    <row r="149" spans="1:8" ht="18" x14ac:dyDescent="0.35">
      <c r="A149" s="118" t="s">
        <v>73</v>
      </c>
      <c r="B149" s="146" t="s">
        <v>196</v>
      </c>
      <c r="C149" s="146"/>
      <c r="D149" s="146"/>
    </row>
    <row r="150" spans="1:8" ht="18" x14ac:dyDescent="0.35">
      <c r="A150" s="118" t="s">
        <v>75</v>
      </c>
      <c r="B150" s="146" t="s">
        <v>197</v>
      </c>
      <c r="C150" s="146"/>
      <c r="D150" s="146"/>
      <c r="E150" s="146"/>
      <c r="F150" s="190"/>
      <c r="G150" s="190"/>
      <c r="H150" s="190"/>
    </row>
  </sheetData>
  <mergeCells count="43">
    <mergeCell ref="V70:Y71"/>
    <mergeCell ref="O119:Q119"/>
    <mergeCell ref="O120:S120"/>
    <mergeCell ref="O80:X80"/>
    <mergeCell ref="O94:X94"/>
    <mergeCell ref="O108:X108"/>
    <mergeCell ref="B133:H133"/>
    <mergeCell ref="B149:D149"/>
    <mergeCell ref="B150:E150"/>
    <mergeCell ref="O70:T74"/>
    <mergeCell ref="O91:Q91"/>
    <mergeCell ref="O105:Q105"/>
    <mergeCell ref="B112:E112"/>
    <mergeCell ref="B114:H114"/>
    <mergeCell ref="B130:D130"/>
    <mergeCell ref="B131:E131"/>
    <mergeCell ref="O65:Q65"/>
    <mergeCell ref="O66:T66"/>
    <mergeCell ref="B70:G74"/>
    <mergeCell ref="B95:H95"/>
    <mergeCell ref="B111:D111"/>
    <mergeCell ref="O106:S106"/>
    <mergeCell ref="B2:F2"/>
    <mergeCell ref="B4:G8"/>
    <mergeCell ref="B25:D25"/>
    <mergeCell ref="B28:H28"/>
    <mergeCell ref="O32:U32"/>
    <mergeCell ref="O30:U30"/>
    <mergeCell ref="O29:Q29"/>
    <mergeCell ref="B40:H40"/>
    <mergeCell ref="O4:T8"/>
    <mergeCell ref="V6:Y7"/>
    <mergeCell ref="B54:H54"/>
    <mergeCell ref="B39:D39"/>
    <mergeCell ref="B53:D53"/>
    <mergeCell ref="J6:M7"/>
    <mergeCell ref="B26:H26"/>
    <mergeCell ref="B14:H14"/>
    <mergeCell ref="O47:Q47"/>
    <mergeCell ref="O48:U48"/>
    <mergeCell ref="O50:U50"/>
    <mergeCell ref="B42:H42"/>
    <mergeCell ref="O14:U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Tamaño de muestra </vt:lpstr>
      <vt:lpstr>Técnicas de Muestreo</vt:lpstr>
      <vt:lpstr>Tecnicas de muestreo Subgrupos</vt:lpstr>
      <vt:lpstr>Pruebas de Hipotesis 1 muestra</vt:lpstr>
      <vt:lpstr>Pruebas de Hipotesis 2 muestras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Tonato</dc:creator>
  <cp:lastModifiedBy>Sebastian Tonato</cp:lastModifiedBy>
  <dcterms:created xsi:type="dcterms:W3CDTF">2025-06-06T16:06:58Z</dcterms:created>
  <dcterms:modified xsi:type="dcterms:W3CDTF">2025-07-02T08:29:35Z</dcterms:modified>
</cp:coreProperties>
</file>