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2497e95eb19b2b76/Desktop/Tesis/"/>
    </mc:Choice>
  </mc:AlternateContent>
  <xr:revisionPtr revIDLastSave="1" documentId="13_ncr:1_{2E7207A9-1C20-914C-B92F-426F366FBDBE}" xr6:coauthVersionLast="47" xr6:coauthVersionMax="47" xr10:uidLastSave="{2EEDDC14-F97A-4106-B51C-53D061704A86}"/>
  <bookViews>
    <workbookView xWindow="-108" yWindow="-108" windowWidth="23256" windowHeight="13896" xr2:uid="{3D0DFBAC-2D9D-4F49-B9D1-D20626036B75}"/>
  </bookViews>
  <sheets>
    <sheet name="Hoja1" sheetId="1" r:id="rId1"/>
    <sheet name="Conceptos" sheetId="2" r:id="rId2"/>
  </sheets>
  <definedNames>
    <definedName name="_xlnm._FilterDatabase" localSheetId="0" hidden="1">Hoja1!$B$2:$W$80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7" i="1" l="1"/>
  <c r="M3" i="1"/>
  <c r="M20" i="1"/>
  <c r="M9" i="1"/>
  <c r="M32" i="1"/>
  <c r="M12" i="1"/>
  <c r="M37" i="1"/>
  <c r="M5" i="1"/>
  <c r="M31" i="1"/>
  <c r="M69" i="1"/>
  <c r="M21" i="1"/>
  <c r="M54" i="1"/>
  <c r="M29" i="1"/>
  <c r="M4" i="1"/>
  <c r="M38" i="1"/>
</calcChain>
</file>

<file path=xl/sharedStrings.xml><?xml version="1.0" encoding="utf-8"?>
<sst xmlns="http://schemas.openxmlformats.org/spreadsheetml/2006/main" count="958" uniqueCount="671">
  <si>
    <t>Revista</t>
  </si>
  <si>
    <t>Muestra</t>
  </si>
  <si>
    <t>Journal of Economic Behavior &amp; Organization</t>
  </si>
  <si>
    <t>Q1</t>
  </si>
  <si>
    <t xml:space="preserve">Is financial inclusion good for bank stability? International evidence </t>
  </si>
  <si>
    <t>Título</t>
  </si>
  <si>
    <t>Ranking</t>
  </si>
  <si>
    <t>Citaciones</t>
  </si>
  <si>
    <t>2635 bancos de 86 paises entre 2004 y 2012 (9 años)</t>
  </si>
  <si>
    <t>Método de estimación</t>
  </si>
  <si>
    <t>Resultados</t>
  </si>
  <si>
    <t>Autores</t>
  </si>
  <si>
    <t>Inclusión financiera</t>
  </si>
  <si>
    <t>Estabilidad Financiera</t>
  </si>
  <si>
    <t>Resumen</t>
  </si>
  <si>
    <t>FI produce estabilidad mediante la captación de mayores recursos y reasignación eficiente de estos a otras operaciones</t>
  </si>
  <si>
    <t>Detalles</t>
  </si>
  <si>
    <t>Chen et al. (2023)</t>
  </si>
  <si>
    <t>Borsa Istanbul Review</t>
  </si>
  <si>
    <t>Crecimiento Económico</t>
  </si>
  <si>
    <t xml:space="preserve"> --&gt;</t>
  </si>
  <si>
    <t>doi</t>
  </si>
  <si>
    <t xml:space="preserve">https://doi.org/10.1016/j.jebo.2017.07.027 </t>
  </si>
  <si>
    <t>Citación APA</t>
  </si>
  <si>
    <t>Ahamed, M. M., &amp; Mallick, S. K. (2019). Is financial inclusion good for bank stability? International evidence. Journal of Economic Behavior &amp; Organization, 157, 403-427.</t>
  </si>
  <si>
    <t>Se encuentra relación positiva, esta es mas pronunciada cuando: (i) bancos tienen mayor proporción de financiación de depósitos de clientes y menores costos marginales de prestación de servicios bancarios, y (ii) cuando los países tienen mayor calidad institucional.</t>
  </si>
  <si>
    <t>https://doi.org/10.1016/j.bir.2022.11.004</t>
  </si>
  <si>
    <t>10 países entre 2004 a 2018 (15 años)</t>
  </si>
  <si>
    <t>Fuente de Datos</t>
  </si>
  <si>
    <t>BankScope, WDI del WB, empirial estudies, FAS del FMI, estudio empirico Kaufmann y WBES.</t>
  </si>
  <si>
    <t>WDI del WB</t>
  </si>
  <si>
    <t>Se encuentra relación positiva asimétrica entre los países de la muestra. Mientras se incremente el acceso a Ss financieros, los consumidores se animan a aumentar sus depósitos formalemente, movilizando sus ahorros de manera más productiva y limitando riesgos.</t>
  </si>
  <si>
    <t>FI causa efectos asimétricos positvos en el crecimiento económico de los páises de la muestra. Estos dependen de la fase economica de cada país</t>
  </si>
  <si>
    <t>Chen, Z., Ali, S., Lateef, M., Khan, A. I., &amp; Anser, M. K. (2023). The nexus between asymmetric financial inclusion and economic growth: Evidence from the top 10 financially inclusive economies. Borsa Istanbul Review, 23(2), 368-377.</t>
  </si>
  <si>
    <t>Kim, Yu y Hassan (2018)</t>
  </si>
  <si>
    <t>Año publicación</t>
  </si>
  <si>
    <t>Financial inclusion and economic growth in OIC countries</t>
  </si>
  <si>
    <t>Research in International Business and Finance</t>
  </si>
  <si>
    <t>Global Foundation for Democracy and Development del WB, WDI del WB y el FAS del FMI</t>
  </si>
  <si>
    <t>Test de Arellano-Bond para perfomance de mejor modelo, Panel VAR, IRF's y test de causalidad de granger de los modelos seleccionados.</t>
  </si>
  <si>
    <t xml:space="preserve">Se encuentra relación positiva entre FI y EG entre los países de OIC, así como causalidad mutua contemporánea de granger. </t>
  </si>
  <si>
    <t>Los autores, para evitar la correlación entre variables relacionadas a la inclusión financiera, evaluan su perfomance con el test de arellano bond, dejando que cada dimensión se adecúe mejor al resto de variables endógenas. Ello da mayor solidez a las estimaciones, pues permite desagregar efectos marginales de cada dimensión de la FI en el EG.</t>
  </si>
  <si>
    <t xml:space="preserve">FI causa crecimiento positivamente. Autores recomiendan emplear un índice de incclusión financiera. </t>
  </si>
  <si>
    <t>https://doi.org/10.1016/j.ribaf.2017.07.178</t>
  </si>
  <si>
    <t>Kim, D. W., Yu, J. S., &amp; Hassan, M. K. (2018). Financial inclusion and economic growth in OIC countries. Research in International Business and Finance, 43, 1-14.</t>
  </si>
  <si>
    <t>OLS estandar, regresión quantil, cross section con IV y un panel dinamico de GMM</t>
  </si>
  <si>
    <t>SI - mediante PCA</t>
  </si>
  <si>
    <t>No</t>
  </si>
  <si>
    <t>Regresión quantil y tests estadísticos de relación asimétrica</t>
  </si>
  <si>
    <t>índice de FI</t>
  </si>
  <si>
    <t>Siddimi y Bala-Keffi (2024)</t>
  </si>
  <si>
    <t>Revisiting the relation between financial inclusion and economic growth: a global analysis using panel threshold regression</t>
  </si>
  <si>
    <t>Economic Modelling</t>
  </si>
  <si>
    <t>Siddiki, J., &amp; Bala-Keffi, L. R. (2024). Revisiting the relation between financial inclusion and economic growth: a global analysis using panel threshold regression. Economic Modelling, 135, 106707.</t>
  </si>
  <si>
    <t>https://doi.org/10.1016/j.econmod.2024.106707</t>
  </si>
  <si>
    <t xml:space="preserve">153 países entre 2011 a 2020 (10 años) </t>
  </si>
  <si>
    <t xml:space="preserve">WDI del WB, International Country Risk Guide y la base de datos índice globalizado KOF </t>
  </si>
  <si>
    <t>Si - índice del WB</t>
  </si>
  <si>
    <t>Panel estándar, Regresión Treshold y Panel dinámico GMM</t>
  </si>
  <si>
    <t>Encuentran que las economías más avanzadas, de altos ingresos, con mayor calidad institucional y globalmente integradas, que tiene sistemas financieors e instituciones mas desarrolladas, tienen un impacto positivo más pronunciado que países de bajos ingresos y con economías más frágiles globalmente.</t>
  </si>
  <si>
    <t>Los autores plantean distintos modelos para corroborar los factores determinantes para que la relación entre FI y EG sea más o menos pronunciada, encontrado relaciones asimétricas, positivas y estadisticamente significativas para todos los casos. Para aprovechar los efectos de mayor inclusión financiera en el EG es necesario desarrollar nuestro sistema financiero, pero en general, que la economía sea más desarrollada.</t>
  </si>
  <si>
    <t>FI produce EG de manera asimétrica y la FI actua como un threshold correctamente. Países más desarrollados muestran un efecto mucho mayor, pero en todos el efecto es significativo.</t>
  </si>
  <si>
    <t>Dabla-Norris et al. (2021)</t>
  </si>
  <si>
    <t>Distinguishing constraints on financial inclusion and their impact on GDP, TFP, and the distribution of income</t>
  </si>
  <si>
    <t>Journal of Monetary Economics</t>
  </si>
  <si>
    <t>Dabla-Norris, E., Ji, Y., Townsend, R. M., &amp; Unsal, D. F. (2021). Distinguishing constraints on financial inclusion and their impact on GDP, TFP, and the distribution of income. Journal of Monetary Economics, 117, 1-18.</t>
  </si>
  <si>
    <t>https://doi.org/10.1016/j.jmoneco.2020.01.003</t>
  </si>
  <si>
    <t>Restricciones financieras</t>
  </si>
  <si>
    <t>Inclusión Financiera, PBI, PTF y distriución de ingresos</t>
  </si>
  <si>
    <t xml:space="preserve">1335 empresas de 6 países entrevistadas de 2014 a 2016 como modelo bennchmark </t>
  </si>
  <si>
    <t>WDI y World Bank's Entreprise Surveys del WB</t>
  </si>
  <si>
    <t>Entrenan a su modelo teórico con los datos del WB de Filipinas y lo utilizan como benchmark. Luego hacen calibración para el resto de países.</t>
  </si>
  <si>
    <t>Tipo de Muestra</t>
  </si>
  <si>
    <t>Se encuentra que, bajo las tres restricciones propuestas por el paper (costo de entrada de crédito, colateral y costo de intermediación), relajar tales restricciones así como su interacción tienden a que el margen extensivo sea superado por el margen intensivo, lo que aumentaria el PBI y la PTF en ciertos casos sin que tal política tenga efecto en mayor inclusión financiera.</t>
  </si>
  <si>
    <t>Los autores sugieren que los bancos perciben a la FI como un mecanismo para obtener amplios depósitos minoristas baratos, reduciendo la dependencia volatil y costosa del mercado monetario. Ello a su vez reduce costos marginales productivos y le da mayor margen para fijar precios y mantenerse estables. Además como se promueven entornos sociopolíticos estables con mayor FI, se genera un mejor entorno para operar de mejor manera.</t>
  </si>
  <si>
    <t>El paper busca evaluar los efectos de políticas de FI a traves de la relajación de tres tipos de restricciones financieras que enfrentan las empresas, encontrando que estas políticas, si bien tienen un impacto en el PBI y la PTF positivo, tienden a favorecer solo a estas variables sin lograr FI. Se concluye que son necesarias políticas de FI más eefectivas destinando su objetivo de manera más específica, lograda por el margen extensivo.</t>
  </si>
  <si>
    <t>Relajar las restricciones afecta a los países dependiendo la interacción que tengan entre ellas. Las políticas de FI siempre producen aumento en el PBI pero se tiende a quedar solo en ello, sin que implique mayor FI.</t>
  </si>
  <si>
    <t>Emara y El Said (2021)</t>
  </si>
  <si>
    <t>Financial inclusion and economic growth: The role of governance in selected MENA countries</t>
  </si>
  <si>
    <t>International Review of Economics and Finance</t>
  </si>
  <si>
    <t>Inclusión financiera, Gobernanzas</t>
  </si>
  <si>
    <t>Yorulmaz (2018)</t>
  </si>
  <si>
    <t>An analysis of constructing global financial inclusion indices</t>
  </si>
  <si>
    <t>Problemas</t>
  </si>
  <si>
    <t xml:space="preserve">Amponsah, Agbola y Mahmood (2021) </t>
  </si>
  <si>
    <t>The impact of informality on inclusive growth in Sub-Saharan Africa: Does financial inclusion matter?</t>
  </si>
  <si>
    <t>Journal of Policy Modeling</t>
  </si>
  <si>
    <t>Informalidad</t>
  </si>
  <si>
    <t>Crecimiento inclusivo bajo Inclusión financiera</t>
  </si>
  <si>
    <t>Anarfo et al. (2020)</t>
  </si>
  <si>
    <t>Financial regulation and financial inclusion in Sub-Saharan Africa: Does financial stability play a moderating role?</t>
  </si>
  <si>
    <t>Regulación financiera</t>
  </si>
  <si>
    <t>Inclusión financiera bajo Estabilidad financiera</t>
  </si>
  <si>
    <t>Linkages between financial development, financial instability,
financial liberalisation and economic growth in Africa</t>
  </si>
  <si>
    <t>Desarrollo, Estabilidad y liberización financiera</t>
  </si>
  <si>
    <t>Tax evasion, the underground economy and financial development</t>
  </si>
  <si>
    <t>Blackburn, Bose y Capasso (2012)</t>
  </si>
  <si>
    <t>Economía informal</t>
  </si>
  <si>
    <t>Desarrollo financiero</t>
  </si>
  <si>
    <t>Claessens (2006)</t>
  </si>
  <si>
    <t>Access to Financial Services: A Review of the Issues and Public Policy Objective</t>
  </si>
  <si>
    <t>World Bank Research Observer</t>
  </si>
  <si>
    <t>Acceso al sistema financiero</t>
  </si>
  <si>
    <t>Bienestar Económico</t>
  </si>
  <si>
    <t>Dell'Anno (2021)</t>
  </si>
  <si>
    <t>Theories and definitions of the informal economy: A survey</t>
  </si>
  <si>
    <t>Informal sector</t>
  </si>
  <si>
    <t>Journal of Economic Surveys</t>
  </si>
  <si>
    <t>Conceptos de economia informal</t>
  </si>
  <si>
    <t>Neoclásico, Macroeconométrico y conceptual</t>
  </si>
  <si>
    <t>=</t>
  </si>
  <si>
    <t>Guo y Hung (2020)</t>
  </si>
  <si>
    <t>Tax evasion and financial development under asymmetric information in credit markets</t>
  </si>
  <si>
    <t>Journal of Development Economics</t>
  </si>
  <si>
    <t>Tax, informal sector, financial development</t>
  </si>
  <si>
    <t>Tax, financial development</t>
  </si>
  <si>
    <t>Evasión tributaria</t>
  </si>
  <si>
    <t>Desarrollo financiero bajo información asimétrica</t>
  </si>
  <si>
    <t>Koomson, Villano y Hadley (2020)</t>
  </si>
  <si>
    <t>Effect of Financial Inclusion on Poverty and Vulnerability to Poverty: Evidence Using a Multidimensional Measure of Financial Inclusion</t>
  </si>
  <si>
    <t>Social Indicators Research</t>
  </si>
  <si>
    <t>Poverty</t>
  </si>
  <si>
    <t>Pobreza</t>
  </si>
  <si>
    <t>Taxing the unobservable: The impact of the shadow economy on inflation and taxation</t>
  </si>
  <si>
    <t>Mazhar y Meón (2017)</t>
  </si>
  <si>
    <t>Tax, informal sector, inflation</t>
  </si>
  <si>
    <t>World Development</t>
  </si>
  <si>
    <t>Sector informal</t>
  </si>
  <si>
    <t>Inflación e Impuestos</t>
  </si>
  <si>
    <t>Neaime y Gaysset (2018)</t>
  </si>
  <si>
    <t>Financial inclusion and stability in MENA: Evidence from poverty and inequality</t>
  </si>
  <si>
    <t>Stability, poverty and inequality</t>
  </si>
  <si>
    <t>Finance Research Letters</t>
  </si>
  <si>
    <t>Pobreza y Desigualdad</t>
  </si>
  <si>
    <t>Financial inclusion and firm growth in asean-5 countries: a new evidence using
threshold regression</t>
  </si>
  <si>
    <t>Nizam et al. (2021)</t>
  </si>
  <si>
    <t>Crecimiento empresarial</t>
  </si>
  <si>
    <t>Impact of digital finance on financial inclusion and stability</t>
  </si>
  <si>
    <t>Ozili (2018)</t>
  </si>
  <si>
    <t xml:space="preserve">Finazas digitales </t>
  </si>
  <si>
    <t>Inclusión financiera  y estabilidad financiera</t>
  </si>
  <si>
    <t>Does Financial Inclusion Diminish Poverty and Inequality? A Panel Data Analysis for Latin American Countries</t>
  </si>
  <si>
    <t>Polloni-Silva et al. (2021)</t>
  </si>
  <si>
    <t>Poverty, inequility</t>
  </si>
  <si>
    <t>Raouf (2022)</t>
  </si>
  <si>
    <t>The impact of financial inclusion on tax revenue in EMEA countries: A threshold regression approach</t>
  </si>
  <si>
    <t>Ingresos tributarios</t>
  </si>
  <si>
    <t>Tax revenue</t>
  </si>
  <si>
    <t>Do lower taxes reduce informality? Evidence from Brazil</t>
  </si>
  <si>
    <t>Rocha, Ulyssea y Rachter (2018)</t>
  </si>
  <si>
    <t>Tax, informal sector</t>
  </si>
  <si>
    <t>Bajos impuestos</t>
  </si>
  <si>
    <t>Menor informalidad</t>
  </si>
  <si>
    <t>Stiglitz (2010)</t>
  </si>
  <si>
    <t>American Economic Review</t>
  </si>
  <si>
    <t>Risk and Global Economic Architecture: Why Full Financial Integration May Be Undesirable</t>
  </si>
  <si>
    <t>Financial integration</t>
  </si>
  <si>
    <t>Integración financiera</t>
  </si>
  <si>
    <t>Optima</t>
  </si>
  <si>
    <t>Financial inclusion index</t>
  </si>
  <si>
    <t>Indice global</t>
  </si>
  <si>
    <t>A Study on the Effect of Financial Inclusion on the Relationship Between Income Inequality and Economic Growth</t>
  </si>
  <si>
    <t>Emerging Markets Finance and Trade</t>
  </si>
  <si>
    <t>Desigualdad y Creciminto económico</t>
  </si>
  <si>
    <t>The nexus between asymmetric financial inclusion and economic growth: Evidence from the top 10 !nancially inclusive economies</t>
  </si>
  <si>
    <t>Financial constrants</t>
  </si>
  <si>
    <t>Keywords</t>
  </si>
  <si>
    <t>Allen et. al (2016)</t>
  </si>
  <si>
    <t>The foundations of financial inclusion: Understanding ownership and use of formal accounts</t>
  </si>
  <si>
    <t>Journal of Financial Intermediation</t>
  </si>
  <si>
    <t>Financial inclusion determinants</t>
  </si>
  <si>
    <t>Determinantes</t>
  </si>
  <si>
    <t>Does inclusive financial development matter for firms’ tax evasion? Evidence from developing countries</t>
  </si>
  <si>
    <t>Ahamed (2016)</t>
  </si>
  <si>
    <t>Economics Letters</t>
  </si>
  <si>
    <t>Financial development, tax</t>
  </si>
  <si>
    <t>Desarrollo financiero inclusivo</t>
  </si>
  <si>
    <t>Menor evasión tributaria</t>
  </si>
  <si>
    <t>Does financial inclusion enhance economic growth? Empirical evidence from the IsDB member countries</t>
  </si>
  <si>
    <t>Ali et. al (2019)</t>
  </si>
  <si>
    <t>International Journal of Finance and Economics</t>
  </si>
  <si>
    <t>Q2</t>
  </si>
  <si>
    <t>The impact of COVID-19 on economic growth: evidence from a Bayesian Panel Vector Autoregressive (BPVAR) model</t>
  </si>
  <si>
    <t>Apergis E. y Apergis N. (2021)</t>
  </si>
  <si>
    <t>Applied Economics</t>
  </si>
  <si>
    <t>COVID 19</t>
  </si>
  <si>
    <t>Financial market inclusion, shadow economy and economic growth: New evidence from emerging economies</t>
  </si>
  <si>
    <t>Hajilee, Stringer y Metgalchi (2017)</t>
  </si>
  <si>
    <t>The Quarterly Review of Economics and Finance</t>
  </si>
  <si>
    <t>Inclusion financiera</t>
  </si>
  <si>
    <t>Crecimiento Económico con informalidad</t>
  </si>
  <si>
    <t>Financial disincentives to formal employment and tax-benefit systems in Latin America</t>
  </si>
  <si>
    <t>International Tax and Public Finance</t>
  </si>
  <si>
    <t>Jara et al. (2023)</t>
  </si>
  <si>
    <t>Financial disincentives, tax, informal sector</t>
  </si>
  <si>
    <t>Barreras financieras para la formalidad</t>
  </si>
  <si>
    <t>Beneficios tributarios</t>
  </si>
  <si>
    <t>Nguyen et. al (2024)</t>
  </si>
  <si>
    <t>Nonlinear impact of financial inclusion on tax revenue: evidence from the Monte-Carlo simulation algorithm under the Bayesian approach</t>
  </si>
  <si>
    <t>Journal of Economic Studies</t>
  </si>
  <si>
    <t>Bayesian Approach, economic growth</t>
  </si>
  <si>
    <t>Bayesian Approach, Tax</t>
  </si>
  <si>
    <t>Does financial inclusion reduce poverty and income inequality in developing countries? A panel data analysis</t>
  </si>
  <si>
    <t>Omar e Inada (2020)</t>
  </si>
  <si>
    <t>Economic Structures</t>
  </si>
  <si>
    <t>Pobreza, desigualdad</t>
  </si>
  <si>
    <t>Central Bank Review</t>
  </si>
  <si>
    <t>Oz-Yalaman (2019)</t>
  </si>
  <si>
    <t>Financial inclusion and tax revenue</t>
  </si>
  <si>
    <t>Defining and measuring financial inclusion: A systematic review and confirmatory factor analysis</t>
  </si>
  <si>
    <t>Pesqué-Cela et. al (2020)</t>
  </si>
  <si>
    <t>Journal of International Development</t>
  </si>
  <si>
    <t>Financial inclusion measure</t>
  </si>
  <si>
    <t>Medida</t>
  </si>
  <si>
    <t>Sarma y Pais (2011)</t>
  </si>
  <si>
    <t>Financial inclusion and development</t>
  </si>
  <si>
    <t>Desarrollo</t>
  </si>
  <si>
    <t>Financial Inclusion and Intersectionality: A Case of Business Funding in the South African Informal Sector</t>
  </si>
  <si>
    <t>Simatele y Kabange (2022)</t>
  </si>
  <si>
    <t>Journal of Risk and Financial Management</t>
  </si>
  <si>
    <t>Caracteristicas marginales</t>
  </si>
  <si>
    <t>Marignalities</t>
  </si>
  <si>
    <t>Tram et al. (2023)</t>
  </si>
  <si>
    <t>Constructing a composite financial inclusion index for developing economies</t>
  </si>
  <si>
    <t>Financial inclusion and macroeconomic stability in emerging and frontier markets</t>
  </si>
  <si>
    <t>Annals of Financial Economics</t>
  </si>
  <si>
    <t>Estabilidad Macroeconómica</t>
  </si>
  <si>
    <t>Measuring Financial Inclusion: A Multidimensional Index</t>
  </si>
  <si>
    <t xml:space="preserve">Working Paper </t>
  </si>
  <si>
    <t>BBVA</t>
  </si>
  <si>
    <t>Financial Inclusion for Financial Stability:
Access to Bank Deposits and the Growth of Deposits in the Global Financial Crisis</t>
  </si>
  <si>
    <t>Han y Melecky (2013)</t>
  </si>
  <si>
    <t>WB</t>
  </si>
  <si>
    <t>Financial Inclusion and Financial Stability: Current Policy Issues</t>
  </si>
  <si>
    <t>Hannig y Hansen (2010)</t>
  </si>
  <si>
    <t>ADBI</t>
  </si>
  <si>
    <t>The Financial Inclusion Landscape in the Asia-Pacific Region: A Dozen Key Findings</t>
  </si>
  <si>
    <t>Jahan et al. (2019)</t>
  </si>
  <si>
    <t>IMF</t>
  </si>
  <si>
    <t>State of financial inclusion</t>
  </si>
  <si>
    <t>Estado actual</t>
  </si>
  <si>
    <t>Measuring Digital Financial Inclusion in Emerging Market and Developing Economies: A New Index</t>
  </si>
  <si>
    <t>Khera et al. (2021)</t>
  </si>
  <si>
    <t>Financial inclusion and optimal monetary policy</t>
  </si>
  <si>
    <t>BIS</t>
  </si>
  <si>
    <t>Mehrotra y Yetman (2014)</t>
  </si>
  <si>
    <t>Monetary Policy</t>
  </si>
  <si>
    <t>Volatilidad, Política monetaria óptima</t>
  </si>
  <si>
    <t>ADB</t>
  </si>
  <si>
    <t>Financial Inclusion, Poverty, and Income Inequality in Developing Asia</t>
  </si>
  <si>
    <t>Park y Mercado (2015)</t>
  </si>
  <si>
    <t>Financial Inclusion in Latin America: Facts, Obstacles and Central Banks’ Policy Issues</t>
  </si>
  <si>
    <t>Rojas-Suarez (2016)</t>
  </si>
  <si>
    <t>BID</t>
  </si>
  <si>
    <t xml:space="preserve">State of financial inclusion </t>
  </si>
  <si>
    <t xml:space="preserve">Inclusión financiera  </t>
  </si>
  <si>
    <t>Determinantes de la inclusión financiera en el Perú: Evidencia Reciente</t>
  </si>
  <si>
    <t>SBS</t>
  </si>
  <si>
    <t>Sotomayor, Talledo y Wong (2018)</t>
  </si>
  <si>
    <t>CMIF (2023)</t>
  </si>
  <si>
    <t>Informe</t>
  </si>
  <si>
    <t>CMIF</t>
  </si>
  <si>
    <t xml:space="preserve"> -</t>
  </si>
  <si>
    <t xml:space="preserve"> Politica de inclusión financiera</t>
  </si>
  <si>
    <t>Demirgüç-Kunt et al. (2021)</t>
  </si>
  <si>
    <t>Reporte</t>
  </si>
  <si>
    <t>The Global Findex Database 2021: Financial Inclusion, Digital Payments, and Resilience in the Age of COVID-19</t>
  </si>
  <si>
    <t>Leveraging digital financial solutions
to promote formal business participation</t>
  </si>
  <si>
    <t>Klapper, Miller y Hess (2019)</t>
  </si>
  <si>
    <t>Inclusion Financiera</t>
  </si>
  <si>
    <t>Bank Regulation and Supervision a Decade after the Global Financial Crisis</t>
  </si>
  <si>
    <t>World Bank (2019)</t>
  </si>
  <si>
    <t>Banking regulation</t>
  </si>
  <si>
    <t>Tendencias</t>
  </si>
  <si>
    <t>Regulación bancaria</t>
  </si>
  <si>
    <t>Levine (2005)</t>
  </si>
  <si>
    <t>Finance and growth: theory and evidence</t>
  </si>
  <si>
    <t>Handbook of Economic Growth</t>
  </si>
  <si>
    <t>Sistema financiero</t>
  </si>
  <si>
    <t>Economic growth, financial system</t>
  </si>
  <si>
    <t>Chapter 12</t>
  </si>
  <si>
    <t>Financial Inclusion and Value-Added Taxes in Argentina, Brazil and Chile</t>
  </si>
  <si>
    <t>Mitchell et al. (2019)</t>
  </si>
  <si>
    <t>Pesos or Plastic? Financial Inclusion, Taxation, and Development in South America</t>
  </si>
  <si>
    <t>Tax, Latam</t>
  </si>
  <si>
    <t>Chapter 3</t>
  </si>
  <si>
    <t>Participación bancaria</t>
  </si>
  <si>
    <t>Theories of Financial Inclusion</t>
  </si>
  <si>
    <t>Uncertainty and challenges in contemporary economic behaviour</t>
  </si>
  <si>
    <t>Chapter 7</t>
  </si>
  <si>
    <t>Ozili (2020)</t>
  </si>
  <si>
    <t>Theories of financial inclusion</t>
  </si>
  <si>
    <t>Teorías</t>
  </si>
  <si>
    <t>Financial Inclusion, Productivity Shocks, and Consumption Volatility in Emerging Economies</t>
  </si>
  <si>
    <t>Productividad, volatilidad del consumo</t>
  </si>
  <si>
    <t>Factors that matter for financial inclusion: evidence from Peru</t>
  </si>
  <si>
    <t>Camara y Tuesta (2015)</t>
  </si>
  <si>
    <t>The IEB International Journal of Finance</t>
  </si>
  <si>
    <t>otros</t>
  </si>
  <si>
    <t>El efecto de cambios tributarios sobre la actividad económica en Perú: Una aplicación del enfoque narrativo</t>
  </si>
  <si>
    <t>Revista Estudios Económicos</t>
  </si>
  <si>
    <t>Laura y Castillo (2018)</t>
  </si>
  <si>
    <t>Tax, Economic activity</t>
  </si>
  <si>
    <t xml:space="preserve">Cambios tributarios </t>
  </si>
  <si>
    <t>Actividad Económica</t>
  </si>
  <si>
    <t>otros, BCRP</t>
  </si>
  <si>
    <t>Financial inclusion – issues for central banks</t>
  </si>
  <si>
    <t>BIS Quarterly Review</t>
  </si>
  <si>
    <t>Mehrotra y Yetman (2015)</t>
  </si>
  <si>
    <t>Riesgos para política monetaria</t>
  </si>
  <si>
    <t>Caessens y Rojas-Suarez (2020)</t>
  </si>
  <si>
    <t>A Decision Tree for Digital Financial Inclusion Policymaking</t>
  </si>
  <si>
    <t>CGD</t>
  </si>
  <si>
    <t>Decision tree</t>
  </si>
  <si>
    <t>Arbol de decisiones de política</t>
  </si>
  <si>
    <t>Exógena</t>
  </si>
  <si>
    <t>Endógena</t>
  </si>
  <si>
    <t>The Real Impact of Improved Access to Finance: Evidence from Mexico</t>
  </si>
  <si>
    <t>Política nacional de inclusión financiera del Perú
Enero 2023 – Junio 2023</t>
  </si>
  <si>
    <t>Bruh y Love (2014)</t>
  </si>
  <si>
    <t>The Journal of Finance</t>
  </si>
  <si>
    <t>55 países entre 1990 y 2013 (24 años)</t>
  </si>
  <si>
    <t>Países no específicos</t>
  </si>
  <si>
    <t>889 empresas de 5 países asiáticos entre 2015 y 2016 (2 años)</t>
  </si>
  <si>
    <t>N° Obs</t>
  </si>
  <si>
    <t>44 países entre 1990 a 2018 (29 años)</t>
  </si>
  <si>
    <t>Países asiáticos</t>
  </si>
  <si>
    <t>Países desarrollados, nórdicos y occidentales (con alta inclusión financiera)</t>
  </si>
  <si>
    <t>Mercados Emergentes y MENA (Afríca)</t>
  </si>
  <si>
    <t>18 países entre 1980 a 2013 (34 años)</t>
  </si>
  <si>
    <t>Economías emergentes</t>
  </si>
  <si>
    <t>45 países entre 2000 a 2016 (17 años)</t>
  </si>
  <si>
    <t>Países islámicos del IsDB</t>
  </si>
  <si>
    <t>14 países entre 2004 y 2011 (8 años; autores mencionan 9 años)</t>
  </si>
  <si>
    <t>Países de la OCDE y Unión Europea</t>
  </si>
  <si>
    <t>41 países entre 1985 y 2010 (26 años)</t>
  </si>
  <si>
    <t>Países africanos</t>
  </si>
  <si>
    <t>Más de 130 países entre 1980 y 2012 (33 años). Datos no completos</t>
  </si>
  <si>
    <t>País India y comparación con otros emergentes</t>
  </si>
  <si>
    <t>49 países en un solo año (2004)</t>
  </si>
  <si>
    <t>95 países entre 2006 y 2010 (5 años)</t>
  </si>
  <si>
    <t>Un país a nivel de hogares entre 1951 y 2010 (60 años)</t>
  </si>
  <si>
    <t>Estabilidad Financiera bancaria</t>
  </si>
  <si>
    <t>Antwi, Kong y Gyimah (2024)</t>
  </si>
  <si>
    <t>Financial inclusion, competition and financial stability: New evidence from developing economies</t>
  </si>
  <si>
    <t>Heliyon</t>
  </si>
  <si>
    <t>Competencia y Estabilidad Financiera</t>
  </si>
  <si>
    <t>60 países entre 2002 al 2019 (18 años)</t>
  </si>
  <si>
    <t>Ali, M., Hashmi, S. H., Nazir, M. R., Bilal, A., &amp; Nazir, M. I. (2021). Does financial inclusion enhance economic growth? Empirical evidence from the IsDB member countries. International Journal of Finance &amp; Economics, 26(4), 5235-5258.</t>
  </si>
  <si>
    <t>https://doi.org/10.1002/ijfe.2063</t>
  </si>
  <si>
    <t>Allen, F., Demirguc-Kunt, A., Klapper, L., &amp; Peria, M. S. M. (2016). The foundations of financial inclusion: Understanding ownership and use of formal accounts. Journal of financial Intermediation, 27, 1-30.</t>
  </si>
  <si>
    <t>https://doi.org/10.1016/j.jfi.2015.12.003</t>
  </si>
  <si>
    <t>Amponsah, M., Agbola, F. W., &amp; Mahmood, A. (2021). The impact of informality on inclusive growth in Sub-Saharan Africa: Does financial inclusion matter?. Journal of Policy Modeling, 43(6), 1259-1286.</t>
  </si>
  <si>
    <t>https://doi.org/10.1016/j.jpolmod.2021.03.009</t>
  </si>
  <si>
    <t>Anarfo, E. B., &amp; Abor, J. Y. (2020). Financial regulation and financial inclusion in Sub-Saharan Africa: does financial stability play a moderating role?. Research in International Business and Finance, 51, 101070.</t>
  </si>
  <si>
    <t>https://doi.org/10.1016/j.ribaf.2019.101070</t>
  </si>
  <si>
    <t>Batuo, M., Mlambo, K., &amp; Asongu, S. (2018). Linkages between financial development, financial instability, financial liberalisation and economic growth in Africa. Research in International Business and Finance, 45, 168-179.</t>
  </si>
  <si>
    <t>https://doi.org/10.1016/j.ribaf.2017.07.148</t>
  </si>
  <si>
    <t>Bhattacharya, R., &amp; Patnaik, I. (2016). Financial inclusion, productivity shocks, and consumption volatility in emerging economies. The World Bank Economic Review, 30(1), 171-201.</t>
  </si>
  <si>
    <t>https://doi.org/10.1093/wber/lhv029</t>
  </si>
  <si>
    <t>Bruhn, M., &amp; Love, I. (2014). The real impact of improved access to finance: Evidence from Mexico. The Journal of Finance, 69(3), 1347-1376.</t>
  </si>
  <si>
    <t>https://doi.org/10.1111/jofi.12091</t>
  </si>
  <si>
    <t>Claessens, S., &amp; Rojas-Suárez, L. (2020). A decision tree for digital financial inclusion policymaking (No. 525). Washington, DC: Center for Global Development.</t>
  </si>
  <si>
    <t>https://www.cgdev.org/publication/policy-decision-tree-improving- financial-inclusion</t>
  </si>
  <si>
    <t>Camara, N., &amp; Tuesta, D. (2015). Factors that matter for financial inclusion: Evidence from Peru. Aestimatio: The IEB International Journal of Finance, (10), 10-31.</t>
  </si>
  <si>
    <t>https://doi.org/10.5605/IEB.10.1</t>
  </si>
  <si>
    <t>Cámara, N., &amp; Tuesta, D. (2014). Measuring financial inclusion: A muldimensional index. BBVA Research Paper, (14/26).</t>
  </si>
  <si>
    <t>http://dx.doi.org/10.2139/ssrn.2634616</t>
  </si>
  <si>
    <t>Claessens, S. (2006). Access to financial services: A review of the issues and public policy objectives. The World Bank Research Observer, 21(2), 207-240.</t>
  </si>
  <si>
    <t>https://doi.org/10.1093/wbro/lkl004</t>
  </si>
  <si>
    <t>Demirgüç-Kunt, A., Klapper, L., Singer, D., &amp; Ansar, S. (2021). Financial inclusion, digital payments, and resilience in the age of covid-19. World Bank Report.</t>
  </si>
  <si>
    <t>https://hdl.handle.net/10986/37578</t>
  </si>
  <si>
    <t>Emara, N., &amp; El Said, A. (2021). Financial inclusion and economic growth: The role of governance in selected MENA countries. International Review of Economics &amp; Finance, 75, 34-54.</t>
  </si>
  <si>
    <t>https://doi.org/10.1016/j.iref.2021.03.014</t>
  </si>
  <si>
    <t>Hajilee, M., Stringer, D. Y., &amp; Metghalchi, M. (2017). Financial market inclusion, shadow economy and economic growth: New evidence from emerging economies. The Quarterly Review of Economics and Finance, 66, 149-158.</t>
  </si>
  <si>
    <t>https://doi.org/10.1016/j.qref.2017.07.015</t>
  </si>
  <si>
    <t>Han, R., &amp; Melecky, M. (2013). Financial inclusion for financial stability: Access to bank deposits and the growth of deposits in the global financial crisis. World bank policy research working paper, (6577).</t>
  </si>
  <si>
    <t>https://ssrn.com/abstract=2312982</t>
  </si>
  <si>
    <t>Hannig, A., &amp; Jansen, S. (2010). Financial inclusion and financial stability: Current policy issues.</t>
  </si>
  <si>
    <t>http://dx.doi.org/10.2139/ssrn.1729122</t>
  </si>
  <si>
    <t>Jahan, M. S., De, J., Jamaludin, M. F., Sodsriwiboon, P., &amp; Sullivan, C. (2019). The financial inclusion landscape in the Asia-Pacific region: A dozen key findings. International Monetary Fund.</t>
  </si>
  <si>
    <t>Khera, P., Ng, S., Ogawa, S., &amp; Sahay, R. (2022). Measuring digital financial inclusion in emerging market and developing economies: A new index. Asian Economic Policy Review, 17(2), 213-230.</t>
  </si>
  <si>
    <t>https://doi.org/10.1111/aepr.12377</t>
  </si>
  <si>
    <t>Kim, J. H. (2016). A study on the effect of financial inclusion on the relationship between income inequality and economic growth. Emerging Markets Finance and Trade, 52(2), 498-512.</t>
  </si>
  <si>
    <t>https://doi.org/10.1080/1540496X.2016.1110467</t>
  </si>
  <si>
    <t>Klapper, L., Miller, M., &amp; Hess, J. (2019). Leveraging digital financial solutions to promote formal business participation. World Bank.</t>
  </si>
  <si>
    <t>https://documents1.worldbank.org/curated/en/486541556177550649/pdf/Leveraging-Digital-Financial-Solutions-to-Promote-Formal-Business-Participation.pdf</t>
  </si>
  <si>
    <t>Koomson, I., Villano, R. A., &amp; Hadley, D. (2020). Effect of financial inclusion on poverty and vulnerability to poverty: Evidence using a multidimensional measure of financial inclusion. Social Indicators Research, 149(2), 613-639.</t>
  </si>
  <si>
    <t>https://doi.org/10.1007/s11205-019-02263-0</t>
  </si>
  <si>
    <t>Levine, R. (2005). Finance and Growth: Theory and Evidence. Handbook of Economic Growth, 1.</t>
  </si>
  <si>
    <t>https://doi.org/10.1016/S1574-0684(05)01012-9</t>
  </si>
  <si>
    <t>Mehrotra, A. N., &amp; Yetman, J. (2014). Financial inclusion and optimal monetary policy.</t>
  </si>
  <si>
    <t>https://ssrn.com/abstract=2542220</t>
  </si>
  <si>
    <t>Mehrotra, A. N., &amp; Yetman, J. (2015). Financial inclusion-issues for central banks. BIS Quarterly Review March.</t>
  </si>
  <si>
    <t>https://ssrn.com/abstract=2580310</t>
  </si>
  <si>
    <t>Mitchell, K., Scott, III, R. H., Mitchell, K., &amp; Scott, R. H. (2019). Financial Inclusion and Value-Added Taxes in Argentina, Brazil and Chile. Pesos or Plastic? Financial Inclusion, Taxation, and Development in South America, 59-83.</t>
  </si>
  <si>
    <t>https://doi.org/10.1007/978-3-030-14876-8_3</t>
  </si>
  <si>
    <t>Neaime, S., &amp; Gaysset, I. (2018). Financial inclusion and stability in MENA: Evidence from poverty and inequality. Finance Research Letters, 24, 230-237.</t>
  </si>
  <si>
    <t>https://doi.org/10.1016/j.frl.2017.09.007</t>
  </si>
  <si>
    <t>Nguyen The, B., Oanh, T. T. K., Le, Q. D., &amp; Nguyen, T. H. H. (2024). Nonlinear impact of financial inclusion on tax revenue: evidence from the Monte-Carlo simulation algorithm under the Bayesian approach. Journal of Economic Studies.</t>
  </si>
  <si>
    <t>https://doi.org/10.1108/JES-01-2024-0010</t>
  </si>
  <si>
    <t>Nizam, R., Karim, Z. A., Sarmidi, T., &amp; Rahman, A. A. (2021). Financial inclusion and firm growth in ASEAN-5 countries: a new evidence using threshold regression. Finance Research Letters, 41, 101861.</t>
  </si>
  <si>
    <t>https://doi.org/10.1016/j.frl.2020.101861</t>
  </si>
  <si>
    <t>Omar, M. A., &amp; Inaba, K. (2020). Does financial inclusion reduce poverty and income inequality in developing countries? A panel data analysis. Journal of economic structures, 9(1), 37.</t>
  </si>
  <si>
    <t>https://doi.org/10.1186/s40008-020-00214-4</t>
  </si>
  <si>
    <t>Oz-Yalaman, G. (2019). Financial inclusion and tax revenue. Central Bank Review, 19(3), 107-113.</t>
  </si>
  <si>
    <t>https://doi.org/10.1016/j.cbrev.2019.08.004</t>
  </si>
  <si>
    <t>Ozili, P. K. (2018). Impact of digital finance on financial inclusion and stability. Borsa istanbul review, 18(4), 329-340.</t>
  </si>
  <si>
    <t>https://doi.org/10.1016/j.bir.2017.12.003</t>
  </si>
  <si>
    <t>Park, C. Y., &amp; Mercado, R. (2015). Financial inclusion, poverty, and income inequality in developing Asia. Asian Development Bank Economics Working Paper Series, (426).</t>
  </si>
  <si>
    <t>http://dx.doi.org/10.2139/ssrn.2558936</t>
  </si>
  <si>
    <t>Pesqué‐Cela, V., Tian, L., Luo, D., Tobin, D., &amp; Kling, G. (2021). Defining and measuring financial inclusion: A systematic review and confirmatory factor analysis. Journal of International Development, 33(2), 316-341.</t>
  </si>
  <si>
    <t>https://doi.org/10.1002/jid.3524</t>
  </si>
  <si>
    <t>Polloni-Silva, E., da Costa, N., Moralles, H. F., &amp; Sacomano Neto, M. (2021). Does financial inclusion diminish poverty and inequality? A panel data analysis for Latin American countries. Social indicators research, 158(3), 889-925.</t>
  </si>
  <si>
    <t>https://doi.org/10.1007/s11205-021-02730-7</t>
  </si>
  <si>
    <t>Raouf, E. (2022). The impact of financial inclusion on tax revenue in EMEA countries: A threshold regression approach. Borsa Istanbul Review, 22(6), 1158-1164.</t>
  </si>
  <si>
    <t>https://doi.org/10.1016/j.bir.2022.08.003</t>
  </si>
  <si>
    <t>Sarma, M., &amp; Pais, J. (2011). Financial inclusion and development. Journal of international development, 23(5), 613-628.</t>
  </si>
  <si>
    <t>https://doi.org/10.1002/jid.1698</t>
  </si>
  <si>
    <t>Vo, A. T., Van, L. T. H., Vo, D. H., &amp; McAleer, M. (2019). Financial inclusion and macroeconomic stability in emerging and frontier markets. Annals of Financial Economics, 14(02), 1950008.</t>
  </si>
  <si>
    <t>https://doi.org/10.1142/S2010495219500088</t>
  </si>
  <si>
    <t>Yorulmaz, R. (2018). An analysis of constructing global financial inclusion indices. Borsa Istanbul Review, 18(3), 248-258.</t>
  </si>
  <si>
    <t>https://doi.org/10.1016/j.bir.2018.05.001</t>
  </si>
  <si>
    <t>Antwi, F., Kong, Y., &amp; Gyimah, K. N. (2024). Financial inclusion, competition and financial stability: New evidence from developing economies. Heliyon, 10(13).</t>
  </si>
  <si>
    <t>https://doi.org/10.1016/j.heliyon.2024.e33723</t>
  </si>
  <si>
    <t>Chauvet y Jacolin (2017)</t>
  </si>
  <si>
    <t>Financial Inclusion, Bank Concentration, and Firm Performance</t>
  </si>
  <si>
    <t xml:space="preserve">World Development </t>
  </si>
  <si>
    <t>Crecimiento empresarial, concentración bancaria</t>
  </si>
  <si>
    <t>55 596 empresas de 79 paises entre 2006 a 2014 (9 años)</t>
  </si>
  <si>
    <t>Países desarrollados y países emergentes</t>
  </si>
  <si>
    <t>Cihák, Mare y Melecky (2020)</t>
  </si>
  <si>
    <t>López y Winkler (2019)</t>
  </si>
  <si>
    <t>Oanh et al. (2023)</t>
  </si>
  <si>
    <t>Vo et al. (2021)</t>
  </si>
  <si>
    <t>Financial Inclusion and Stability: Review of Theoretical and Empirical Links</t>
  </si>
  <si>
    <t>Stability, theorical review</t>
  </si>
  <si>
    <t>Ahamed, M. M. (2016). Does inclusive financial development matter for firms’ tax evasion? Evidence from developing countries. Economics Letters, 149, 15-19.</t>
  </si>
  <si>
    <t>Ahamed y Mallik (2019)</t>
  </si>
  <si>
    <t>https://doi.org/10.1016/j.econlet.2016.10.003</t>
  </si>
  <si>
    <t>Ozili, P. K. (2020). Theories of financial inclusion. In Uncertainty and challenges in contemporary economic behaviour (pp. 89-115). Emerald Publishing Limited.</t>
  </si>
  <si>
    <t>https://doi.org/10.1108/978-1-80043-095-220201008</t>
  </si>
  <si>
    <t>Rojas-Suárez, L. (2016). Financial Inclusion in Latin America Facts, Obstacles and Central Banks. Policy Issues’, Discussion Paper No. IDB-DP-464.</t>
  </si>
  <si>
    <t>http://dx.doi.org/10.18235/0007016</t>
  </si>
  <si>
    <t>Simatele, M., &amp; Kabange, M. (2022). Financial inclusion and Intersectionality: A case of business funding in the South African informal sector. Journal of Risk and Financial Management, 15(9), 380.</t>
  </si>
  <si>
    <t>https://doi.org/10.3390/jrfm15090380</t>
  </si>
  <si>
    <t>Sotomayor, N., Talledo, J., &amp; Wong, S. (2018). Determinantes de la inclusión financiera en el Perú: Evidencia Reciente. Documento de Trabajo. Superintendencia de Banca, Seguros y Administradoras Privadas de Fondos de Pensiones,(SBS).</t>
  </si>
  <si>
    <t>Stiglitz, J. E. (2010). Risk and global economic architecture: Why full financial integration may be undesirable. American Economic Review, 100(2), 388-392.</t>
  </si>
  <si>
    <t>https://doi.org/10.1257/aer.100.2.388</t>
  </si>
  <si>
    <t>Tram, T. X. H., Lai, T. D., &amp; Nguyen, T. T. H. (2023). Constructing a composite financial inclusion index for developing economies. The Quarterly Review of economics and finance, 87, 257-265.</t>
  </si>
  <si>
    <t>https://doi.org/10.1016/j.qref.2021.01.003
Get rights and content</t>
  </si>
  <si>
    <t>World Bank. (2019). Bank Regulation and Supervision a Decade after the Global Financial Crisis. Global Financial Development Report 2019/2020.</t>
  </si>
  <si>
    <t>Chauvet, L., &amp; Jacolin, L. (2017). Financial inclusion, bank concentration, and firm performance. World Development, 97, 1-13.</t>
  </si>
  <si>
    <t>https://doi.org/10.1016/j.worlddev.2017.03.018</t>
  </si>
  <si>
    <t>Čihák, M., Mare, D. S., &amp; Melecky, M. (2021). Financial inclusion and stability: Review of theoretical and empirical links. The World Bank Research Observer, 36(2), 197-233.</t>
  </si>
  <si>
    <t>https://doi.org/10.1093/wbro/lkaa006</t>
  </si>
  <si>
    <t>Estabilidad financiera</t>
  </si>
  <si>
    <t>15328 empresas de 42 paises entre 2003 y 2010 (8 años)</t>
  </si>
  <si>
    <t xml:space="preserve">Regresiones Tobit y Probit. Posteriormente utilizan variables instrumentales </t>
  </si>
  <si>
    <t>Si - mediante PCA</t>
  </si>
  <si>
    <t>Países en desarrollo</t>
  </si>
  <si>
    <t>Empresas de países desarrollados con un sector financiero más inclusivo evaden impuestos en menor grado, y tal efecto es más fuerte en paises con derechos legales más fuertes y con menor presencia de informalidad.</t>
  </si>
  <si>
    <t>Paper muy directo sin brindar muchos detalles. Modelo simple y útil, pues revela resultados estadísticamente significativos.</t>
  </si>
  <si>
    <t>FI produce menor evasión tributaria, ello es más probable a cumplirse si hay menor informalidad y mayores derechos legales tanto para prestamistas como para deudores.</t>
  </si>
  <si>
    <t>No hay una narrativa teórica del porqué de los resultados. Es meramente descriptivo</t>
  </si>
  <si>
    <t>GMM, 2SLS, Panel VAR y test de causalidad a la Granger</t>
  </si>
  <si>
    <t>Se encuentra que políticas de inclusión financiera, trasmitidas a traves de mayores servicios financieros, produce mayor crecimiento económico, y a través de eso se produce mayor inclusión financiera, pero el índice no produce causalidad contemporánea en el crecimiento. Hay mejora en el largo plazo.</t>
  </si>
  <si>
    <t>Si bien el índice de FI no produce causalidad contemporánea, evaluando sus componentes por separado, los correspondientes a servicios financieros, observamos que si hay causalidad bidireccional a la granger con el crecimiento económico, y este crecimiento causa inclusión financiera en el índice.</t>
  </si>
  <si>
    <t>FI no produce crecimiento, pero servicios financieros si, y este a su vez es el que produce inclusión financiera.</t>
  </si>
  <si>
    <t>Los resultados del índice de FI puede ser porque las políticas financieras de los países de la muestra son muy distintas a la de otros estudios.</t>
  </si>
  <si>
    <t>Países de África sub sahariana</t>
  </si>
  <si>
    <t>Modelo teórico basado en la función de oportunidad social (SOC) y en la curva de concentración generalizada. Modelo IV-GMM</t>
  </si>
  <si>
    <t>Si - mediante distancia euclidiana</t>
  </si>
  <si>
    <t>Se encuentra que, en países con niveles intermedios de desarrollo financiero, la inclusión financiera ayuda a compensar los efectos negativos de la informalidad. Sin embargo, cuando la inclusión financiera se expande rápidamente sin regulación, puede aumentar los riesgos económicos y limitar el impacto positivo en el crecimiento.</t>
  </si>
  <si>
    <t>La inclusión financiera impulsa el crecimiento en África Subsahariana, pero su exceso sin regulación adecuada puede volverse contraproducente</t>
  </si>
  <si>
    <t>La medición precisa de la informalidad es complicada y puede introducir sesgos.
No se abordan variaciones específicas en la calidad institucional entre los países</t>
  </si>
  <si>
    <t xml:space="preserve">Modelos dinámicos de datos de panel </t>
  </si>
  <si>
    <t>La regulación adecuada es clave para que la inclusión financiera impulse la estabilidad y el crecimiento en África.</t>
  </si>
  <si>
    <t>Panel dinámico con GMM</t>
  </si>
  <si>
    <t>La liberalización financiera puede contribuir a la inestabilidad, lo que a su vez afecta negativamente el crecimiento económico. Se discuten las implicaciones políticas, sugiriendo que las intervenciones deben ser cuidadosamente diseñadas para evitar crear rigideces en el sistema financiero</t>
  </si>
  <si>
    <t>Journal of Financial Stability</t>
  </si>
  <si>
    <t>Does financial inclusion mitigate credit boom-bust cycles?</t>
  </si>
  <si>
    <t>189 países entre 2004 y 2017 (14 años)</t>
  </si>
  <si>
    <t>Países con sectores bancarios más inclusivos experimentan caídas del crédito menos pronunciadas durante las crisis. Un crecimiento rápido en el número de prestatarios antes de una crisis no mitiga la severidad de la caída del crédito, y puede incluso reforzar los ciclos de auge y caída. La inclusión financiera, si no se gestiona adecuadamente, puede llevar a un aumento en el riesgo crediticio</t>
  </si>
  <si>
    <t>Una mayor inclusión puede suavizar las caídas del crédito, pero el crecimiento rápido de prestatarios antes de una crisis no ayuda a mitigar su severidad y puede aumentar el riesgo.</t>
  </si>
  <si>
    <t>Relationship between financial inclusion, monetary policy and financial stability: An analysis in high financial development and low financial development countries</t>
  </si>
  <si>
    <t>58 países entre 2004 y 2020 (17 años)</t>
  </si>
  <si>
    <t>Países de alto desarrollo financiero y bajo desarrollo financiero</t>
  </si>
  <si>
    <t>Panel VAR</t>
  </si>
  <si>
    <t>En países altos: La inclusión financiera mejora la estabilidad financiera y reduce la inflación. A mayor inclusión financiera, disminuyen la tasa de inflación y el crecimiento de la oferta monetaria, lo que contribuye a la estabilidad del sistema financiero. En países bajos: La inclusión financiera tiende a aumentar la inestabilidad financiera y la inflación a largo plazo. Una alta inclusión financiera puede generar riesgos sistémicos y volatilidad en los mercados, como se evidenció en la crisis financiera de 2008. La política monetaria es crucial para contener los efectos negativos de la alta inclusión financiera.</t>
  </si>
  <si>
    <t>Financial Inclusion and Stability in the Asian Region Using Bank-Level Data</t>
  </si>
  <si>
    <t>3071 bancos entre 2008 y 2017 (10 años)</t>
  </si>
  <si>
    <t>Países del continente asiático</t>
  </si>
  <si>
    <t>GMM</t>
  </si>
  <si>
    <t>Impacto de la inclusión financiera: Varía significativamente entre países con diferentes niveles de desarrollo financiero. En LFDCs, la inclusión financiera es un motor para la estabilidad financiera y la reducción de la inflación. En HFDCs, un aumento desmedido en la inclusión financiera puede generar riesgos sistémicos y volatilidad en la economía, requiriendo una política monetaria activa para mitigar estos efectos.</t>
  </si>
  <si>
    <t>La inclusión financiera facilita el acceso a servicios bancarios para sectores no atendidos, mejorando la base de depósitos y reduciendo riesgos de liquidez.
Las pequeñas y medianas empresas (PYMES) y hogares rurales pueden estabilizar las operaciones bancarias al contribuir a la base de depósitos minoristas.
Impacto negativo durante crisis: En escenarios de crisis (como la de 2008), el aumento de la inclusión financiera puede generar inestabilidad debido al sobreendeudamiento y riesgos asociados a la falta de historial crediticio en algunos segmentos.</t>
  </si>
  <si>
    <t>Un sistema financiero más inclusivo tiende a mejorar la estabilidad bancaria al incrementar los depósitos y reducir los costos de operación bancaria. Sin embargo, el artículo también advierte sobre los riesgos durante periodos de crisis, cuando la expansión del crédito sin control puede comprometer la estabilidad financiera.</t>
  </si>
  <si>
    <t>La FI mejora la estabilidad bancaria al ampliar la base de depósitos y reducir costos operativos, pero durante crisis puede aumentar la inestabilidad si no se gestiona adecuadamente</t>
  </si>
  <si>
    <t>La FI tiene efectos opuestos en países con diferentes niveles de desarrollo financiero</t>
  </si>
  <si>
    <t>Países no específicos agrupados por ingresos altos, medios y bajos</t>
  </si>
  <si>
    <t>Un mayor acceso a depósitos bancarios reduce significativamente la caída del crecimiento de los depósitos durante tiempos de crisis. Los MIC muestran una mayor mejora en la estabilidad bancaria gracias a la inclusión financiera, en comparación con los países de ingresos bajos y altos. Los países de ingresos altos: beneficio marginal debido a una infraestructura financiera ya desarrollada. Países de ingresos bajos: El impacto es limitado por la baja integración en las finanzas globales y la falta de confianza en el sector bancario.</t>
  </si>
  <si>
    <t>Países emergentes de Asia y América Latina</t>
  </si>
  <si>
    <t>Revisión de políticas públicas. Comparación de experiencias exitosas en varios países. Evaluación de riesgos asociados a la inclusión financiera</t>
  </si>
  <si>
    <t>Los sectores no bancarizados suelen mantener depósitos más estables, especialmente en tiempos de crisis. La inclusión financiera mejora la resiliencia económica al diversificar las fuentes de financiamiento y fortalecer la base de depósitos. Riesgo de sobreendeudamiento si la expansión del crédito no se controla. Riesgos reputacionales para instituciones financieras que no protejan adecuadamente a los nuevos consumidores.</t>
  </si>
  <si>
    <t>Países desarrollados como en desarrollo. Sectores excluidos del SF: hogares de bajos ingresos y pequeñas empresas</t>
  </si>
  <si>
    <t>Acceso limitado en economías en desarrollo: En muchas economías emergentes, los servicios financieros formales están disponibles principalmente para grandes empresas y personas de altos ingresos, lo que crea una distribución desigual de oportunidades. Impacto del desarrollo financiero en el crecimiento:
El desarrollo financiero impulsa el crecimiento económico al aumentar las inversiones y mejorar la asignación de recursos. Sin embargo, el acceso desigual puede frenar las oportunidades para empresas más pequeñas y sectores vulnerables. Inclusión financiera para la reducción de la pobreza:
Una mayor profundidad financiera está vinculada con una reducción en la desigualdad de ingresos. Sin embargo, observa que los efectos específicos de programas de microfinanzas sobre la pobreza son limitados y, en algunos casos, cuestionables.
Riesgos de exclusión financiera: la exclusión de ciertos grupos puede aumentar las desigualdades económicas y limitar las oportunidades de crecimiento económico inclusivo. La falta de acceso también puede llevar a que estos grupos dependan de prestamistas informales, que a menudo imponen tasas de interés más altas.</t>
  </si>
  <si>
    <t>La relación entre inclusión financiera y crecimiento inclusivo sigue una forma de U invertida: inicialmente, la inclusión financiera promueve el crecimiento inclusivo, pero niveles excesivos de inclusión pueden tener un impacto marginal negativo si no se gestionan adecuadamente. La informalidad tiene efectos diferenciados según el nivel de desarrollo del sector financiero y la estructura institucional del país.</t>
  </si>
  <si>
    <t>Países de la Organización para la Cooperación Islámica (OIC)</t>
  </si>
  <si>
    <t>Impacto positivo de la inclusión financiera: El acceso financiero tiene un impacto positivo y significativo en el crecimiento del PIB per cápita en los países de la región MENA. Impacto moderado por la gobernanza: El efecto de la inclusión financiera es más significativo en los países con instituciones fuertes. Factores como el control de la corrupción y la estabilidad política potencian los beneficios del acceso financiero. Limitaciones en la región MENA: A pesar de los beneficios potenciales, los países MENA enfrentan desafíos debido a su infraestructura financiera subdesarrollada, el dominio de bancos públicos y la baja penetración de servicios financieros. Diferencias entre tipos de inclusión: El acceso financiero a nivel de hogares (ej. cajeros automáticos, cuentas bancarias) muestra efectos más significativos en comparación con el acceso a nivel de empresas en la región MENA.</t>
  </si>
  <si>
    <t>La FI tiene un efecto positivo en el crecimiento económico, especialmente en países con buena gobernanza. Los países de la región MENA enfrentan desafíos específicos debido a su bajo desarrollo financiero, lo que limita el impacto de la inclusión financiera. La calidad institucional es un factor crítico para maximizar estos beneficios</t>
  </si>
  <si>
    <t>Países clasificados por nivel de ingreso, continente, fragil y no fragil</t>
  </si>
  <si>
    <t>Países desarrollados y en desarrollo</t>
  </si>
  <si>
    <t>Los países con un mayor HDI tienden a tener mayores niveles de inclusión financiera.La inclusión financiera aumenta con mayores ingresos. Los niveles altos de desigualdad (Gini) están negativamente asociados con la inclusión financiera. La tasa de alfabetización tiene un impacto positivo en el acceso a servicios financieros. La disponibilidad de infraestructura aumenta significativamente la inclusión financiera.
La participación de bancos extranjeros tiene un efecto negativo en la inclusión financiera, mientras que los bancos nacionales tienden a ser más efectivos en mejorar el acceso. Un sistema bancario con un ratio alto de activos no productivos (NPA) tiene menor inclusión financiera, lo que refleja la cautela de los bancos al otorgar crédito a sectores vulnerables.</t>
  </si>
  <si>
    <t>La liberalización financiera incrementa la inestabilidad del sistema financiero. Los mercados financieros más abiertos tienden a experimentar crisis con mayor frecuencia debido a la volatilidad en los flujos de capital. La inestabilidad financiera reduce el crecimiento económico, especialmente en los países con sistemas financieros menos desarrollados. Aunque el desarrollo financiero mejora el acceso al crédito, también puede aumentar la inestabilidad si no se regula adecuadamente. El crecimiento económico reduce más eficazmente la inestabilidad financiera en el período de pre-liberalización que en el período post-liberalización.</t>
  </si>
  <si>
    <t>Batuo, Mlambo y Asongu (2018)</t>
  </si>
  <si>
    <t>Regression Threshold</t>
  </si>
  <si>
    <t>Relación no lineal entre inclusión financiera y crecimiento empresarial: Por debajo del umbral: El acceso al crédito tiene un impacto positivo y significativo en el crecimiento empresarial.
Por encima del umbral: El efecto se vuelve negativo, lo que sugiere que un exceso de crédito puede ser perjudicial para las empresas, probablemente por problemas como sobreendeudamiento.
Impacto del tamaño y ventas iniciales: Las empresas más grandes y con mayores ventas iniciales experimentan un crecimiento más estable, independientemente del nivel de acceso al crédito.
Evidencia de un umbral doble: El estudio detecta que el acceso al crédito tiene dos efectos umbrales: uno en 11.176 unidades monetarias y otro en 12.988 unidades monetarias, donde el efecto del crédito cambia de positivo a negativo.</t>
  </si>
  <si>
    <t>La inclusión financiera, medida como acceso al crédito, tiene un impacto positivo en el crecimiento de las empresas hasta cierto punto. Sin embargo, más crédito no siempre es mejor, ya que un acceso excesivo puede perjudicar a las empresas debido al riesgo de sobreendeudamiento o uso ineficiente del capital.
Los responsables de las políticas financieras deben identificar los niveles óptimos de crédito para maximizar el crecimiento empresarial sin exponer a las empresas a riesgos financieros</t>
  </si>
  <si>
    <t>El acceso al crédito fomenta el crecimiento empresarial, pero este efecto se reduce en mercados con alta concentración bancaria. La concentración favorece el rendimiento de las empresas en etapas iniciales de desarrollo financiero, especialmente para empresas extranjeras y estatales. Sin embargo, cuando la inclusión financiera es alta, la concentración puede tener efectos negativos en el crecimiento de las empresas.
El impacto de la inclusión financiera y la concentración bancaria no es uniforme. A niveles más altos de inclusión financiera, la competencia bancaria se vuelve más importante para fomentar el crecimiento. Las empresas más grandes y con participación extranjera tienden a beneficiarse más del acceso al crédito que las empresas locales más pequeñas.</t>
  </si>
  <si>
    <t>La inclusión financiera es crucial para el crecimiento empresarial, pero la concentración bancaria limita sus beneficios en ciertos contextos. La política financiera debe equilibrar la promoción de la inclusión con la competencia bancaria para evitar la concentración excesiva y garantizar que más empresas puedan beneficiarse del sistema financiero. La concentración bancaria es beneficiosa en mercados menos desarrollados, pero puede restringir el crédito a empresas más pequeñas y aumentar los costos financieros si no se controla adecuadamente.</t>
  </si>
  <si>
    <t>La desigualdad de ingresos tiene un efecto negativo significativo en el crecimiento económico, especialmente en los países de bajos ingresos y alta fragilidad financiera. La inclusión financiera mitiga el impacto negativo de la desigualdad en el crecimiento económico. Este efecto es más fuerte en los países con alta fragilidad económica. Los países con mayor inclusión financiera experimentan mejoras significativas en su crecimiento económico, mientras que aquellos con menores niveles de inclusión no logran los mismos beneficios. La tasa de desempleo tiene un impacto negativo significativo en el crecimiento, con efectos más pronunciados en los países con bajos ingresos.</t>
  </si>
  <si>
    <t>La inclusión financiera reduce significativamente el tamaño de la economía informal, especialmente en países con sistemas bancarios emergentes. La transición de actividades informales a formales facilita el crecimiento económico al permitir el acceso a crédito y servicios financieros. En algunos casos, la expansión de la inclusión financiera sin supervisión puede aumentar la informalidad si los actores no confían en los bancos formales.</t>
  </si>
  <si>
    <t>La inclusión financiera tiene un impacto positivo en el crecimiento económico solo cuando el acceso a los servicios es equitativo y la infraestructura financiera es eficiente. La adopción de servicios financieros digitales amplía los beneficios económicos, pero las desigualdades digitales pueden limitar el impacto. En los países donde algunos sectores carecen de acceso adecuado a servicios financieros, los beneficios de la inclusión total se ven reducidos</t>
  </si>
  <si>
    <t>Inclusión financiera y la estabilidad financiera se pueden complementar. A través de estudios de casos en diversas regiones, los autores argumentan que una mayor inclusión puede fortalecer los sistemas financieros al diversificar los riesgos y fomentar la participación económica. Sin embargo, subrayan la importancia de políticas adecuadas para mitigar riesgos específicos a nivel institucional.</t>
  </si>
  <si>
    <t>El estudio muestra que un mayor acceso a depósitos bancarios mejora la resiliencia del sistema bancario en tiempos de crisis, especialmente en países de ingresos medios. El análisis sugiere que las políticas de inclusión financiera no solo fomentan el desarrollo económico, sino que también complementan la estabilidad macroprudencial al reducir los riesgos de retiros masivos.</t>
  </si>
  <si>
    <t>Las finanzas digitales facilitan el acceso al sistema financiero para poblaciones excluidas, mejorando así la inclusión financiera. Incrementan la eficiencia en las transacciones, reduciendo costos tanto para usuarios como para instituciones. Promueven la estabilidad económica al reducir la dependencia del efectivo, con efectos positivos en la recaudación fiscal. La falta de regulación adecuada puede comprometer la estabilidad financiera. Las finanzas digitales tienden a beneficiar más a usuarios urbanos y de mayores ingresos, aumentando potencialmente la desigualdad. Existen desafíos relacionados con la seguridad de los datos, que pueden erosionar la confianza de los consumidores. Ozili hace una distinción crítica entre inclusión financiera (acceso a servicios financieros) e inclusión de datos financieros (uso de información biométrica para el acceso digital), señalando que esta última no garantiza necesariamente un acceso real al sistema financiero.</t>
  </si>
  <si>
    <t>Este artículo analiza cómo las finanzas digitales afectan la inclusión y estabilidad financieras. Si bien se resaltan varios beneficios, como mayor acceso y eficiencia, también se advierte sobre los riesgos de desigualdad, falta de regulación y seguridad de los datos. La digitalización por sí sola no es suficiente para asegurar una inclusión real, requiriéndose esfuerzos regulatorios y educativos para maximizar su impacto.</t>
  </si>
  <si>
    <t>Paises emergentes y desarrollados</t>
  </si>
  <si>
    <t>No analisis empirico</t>
  </si>
  <si>
    <t>Revisión teórica de la literatura</t>
  </si>
  <si>
    <t>22 países entre 2008 y 2015 (8 años)</t>
  </si>
  <si>
    <t>Países emergentes y de frontera</t>
  </si>
  <si>
    <t>No - medida por un servicio</t>
  </si>
  <si>
    <t>Panel Threshold</t>
  </si>
  <si>
    <t>La inclusión financiera mejora la estabilidad financiera siempre y cuando se mantenga dentro de un nivel óptimo. Por debajo del umbral, un mayor número de sucursales bancarias reduce la probabilidad de quiebra del sistema financiero (aumento del Z-score) y disminuye los préstamos no productivos (NPL). Al superar este umbral, el efecto se vuelve negativo, aumentando la volatilidad macroeconómica y el riesgo sistémico. La inclusión financiera reduce la volatilidad de la inflación y el crecimiento del PIB, sugiriendo que contribuye a la estabilidad de precios y a la previsibilidad económica. Los resultados apoyan que una supervisión adecuada y políticas regulatorias pueden maximizar los beneficios de la inclusión financiera para la estabilidad macroeconómica. En los países de frontera, donde el acceso a servicios financieros es limitado, el impacto positivo es más pronunciado en comparación con los países emergentes. La estabilidad macroeconómica se ve más beneficiada cuando la inclusión financiera se implementa de forma gradual y controlada.
La apertura financiera y la volatilidad del tipo de cambio se relacionan negativamente con la estabilidad macroeconómica, indicando que mayores flujos de capital pueden aumentar los riesgos si no se gestionan adecuadamente.</t>
  </si>
  <si>
    <t>El estudio muestra que la inclusión financiera mejora la estabilidad macroeconómica al reducir la volatilidad del crecimiento del PIB y de la inflación, siempre y cuando se mantenga dentro de niveles óptimos. Sin embargo, un crecimiento excesivo en el número de sucursales bancarias puede generar riesgos sistémicos, especialmente en economías emergentes y de frontera. Los resultados resaltan la importancia de una supervisión adecuada para evitar efectos adversos.</t>
  </si>
  <si>
    <t>Países emergente y desarrollados</t>
  </si>
  <si>
    <t>OLS estandar</t>
  </si>
  <si>
    <t>Un mayor nivel de inclusión financiera reduce ligeramente la caída del crecimiento del crédito durante una crisis en países con sistemas financieros más estables. Sin embargo, el rápido crecimiento de prestatarios en el periodo pre-crisis no mitiga la magnitud de la caída del crédito; incluso puede intensificar el ciclo boom-bust. En la muestra del FMI, un mayor nivel de inclusión financiera está asociado con menores caídas en el crecimiento de prestatarios durante las crisis. El estudio encuentra que la expansión del crédito sin supervisión adecuada aumenta los riesgos de inestabilidad. La evidencia sugiere que la inclusión financiera puede ayudar a mitigar la volatilidad, pero la rápida expansión sin regulación puede llevar a efectos adversos.</t>
  </si>
  <si>
    <t>El estudio muestra que los altos requisitos de capital impuestos a los bancos (adecuación de capital) tienen un efecto negativo en la inclusión financiera al restringir el acceso al crédito. Esto afecta principalmente a los grupos más vulnerables. En contextos de estabilidad financiera, los efectos negativos de las regulaciones financieras disminuyen. La interacción entre estabilidad y regulación resulta en una mejora en la inclusión financiera. El spread entre las tasas de interés de depósito y préstamo tiene un impacto negativo significativo en la inclusión financiera. Esto desalienta tanto el ahorro como la toma de créditos, especialmente en los sectores más vulnerables. La mayor competencia bancaria, medida por el indicador de Boone, favorece la inclusión financiera al mejorar la eficiencia en la provisión de servicios. Sin embargo, en algunos casos, una competencia excesiva puede reducir las utilidades bancarias y limitar la expansión de servicios. Un aumento en los préstamos no productivos afecta negativamente la inclusión financiera, ya que los bancos se vuelven más reacios a otorgar nuevos créditos.</t>
  </si>
  <si>
    <t>48 países entre 1990 y 2014 (25 años) y muestra de 217 países para comparar</t>
  </si>
  <si>
    <t>El estudio evidencia que las regulaciones financieras estrictas, como los requisitos de capital, limitan la inclusión financiera en África subsahariana. Sin embargo, la estabilidad financiera modera este impacto negativo, sugiriendo que un entorno financiero estable es crucial para que la regulación no obstaculice el acceso a los servicios financieros. Además, factores como la competencia bancaria y el diferencial de tasas también influyen significativamente en la inclusión financiera.</t>
  </si>
  <si>
    <t>No analisis empírico</t>
  </si>
  <si>
    <t>Revisión teórica de la literatura de indicares de uso de servicios financieros y medidas de estabilidad</t>
  </si>
  <si>
    <t>En general, existe una correlación negativa entre inclusión financiera y estabilidad, lo que indica que los aumentos rápidos en la inclusión, especialmente en crédito, pueden generar riesgos financieros. La correlación negativa es más pronunciada para los individuos que para las empresas. Las empresas muestran menos impacto en la estabilidad del sistema financiero. Variables como la apertura financiera, libertad fiscal y calidad de la educación influyen significativamente en el vínculo inclusión-estabilidad. La profundización de los sistemas de información crediticia puede mitigar los riesgos asociados con la inclusión financiera. El aumento en el uso de ahorros y depósitos contribuye a la estabilidad al diversificar las fuentes de financiamiento, pero la rápida expansión del crédito puede provocar inestabilidad sistémica.</t>
  </si>
  <si>
    <t>Este estudio revisa la relación entre inclusión financiera y estabilidad financiera, encontrando que, aunque la inclusión puede fomentar el crecimiento económico, también puede generar riesgos si se enfoca en la expansión crediticia sin medidas de control. El análisis destaca la necesidad de políticas bien calibradas para equilibrar los beneficios y riesgos, especialmente en economías con sistemas financieros incipientes.</t>
  </si>
  <si>
    <t>El estudio encontró que la inclusión financiera tiene un impacto negativo en la estabilidad financiera a corto plazo, reflejado en un aumento de préstamos no rentables y una reducción en la calidad de los activos. Por otro lado, se observó que mayor competencia en los mercados financieros promueve la estabilidad, demostrando que un mercado más competitivo puede mejorar la eficiencia del sistema bancario. El análisis revela una relación en forma de U entre inclusión financiera y estabilidad financiera. Inicialmente, la inclusión afecta negativamente, pero a medida que los niveles de inclusión aumentan, la estabilidad mejora. La investigación destaca que el desarrollo financiero actúa como moderador positivo, mitigando los efectos negativos iniciales de la inclusión financiera. El estudio también confirmó una relación bidireccional entre inclusión financiera, competencia y estabilidad financiera.</t>
  </si>
  <si>
    <t>Los resultados sugieren que la inclusión financiera inicialmente debilita la estabilidad, pero con el tiempo y con el apoyo del desarrollo financiero, los efectos se vuelven positivos. La competencia tiene un impacto positivo directo en la estabilidad financiera.</t>
  </si>
  <si>
    <t>Oanh, T. T. K. (2023). Relationship between financial inclusion, monetary policy and financial stability: An analysis in high financial development and low financial development countries. Heliyon, 9(6).</t>
  </si>
  <si>
    <t>https://doi.org/10.1016/j.heliyon.2023.e16647</t>
  </si>
  <si>
    <t>https://doi.org/10.1016/j.bir.2020.06.003</t>
  </si>
  <si>
    <t>Vo, D. H., Nguyen, N. T., &amp; Van, L. T. H. (2021). Financial inclusion and stability in the Asian region using bank-level data. Borsa Istanbul Review, 21 (1), 36-43.</t>
  </si>
  <si>
    <t>https://doi.org/10.1016/j.jfs.2019.06.001</t>
  </si>
  <si>
    <t>López, T., &amp; Winkler, A. (2019). Does financial inclusion mitigate credit boom-bust cycles?. Journal of Financial Stability, 43, 116-129.</t>
  </si>
  <si>
    <t>Cámara y Tuesta (2014)</t>
  </si>
  <si>
    <t>Dabla-Norris et al. (2015)</t>
  </si>
  <si>
    <t>Financial Inclusion: Zeroing in on Latin America</t>
  </si>
  <si>
    <t>Aurazo y Gasmi (2023)</t>
  </si>
  <si>
    <t>Boitano y Abanto (2020)</t>
  </si>
  <si>
    <t>Working Paper Peru</t>
  </si>
  <si>
    <t>BCRP</t>
  </si>
  <si>
    <t>Financial inclusion transitions in Peru: The role of labor informality</t>
  </si>
  <si>
    <t>Challenges of financial inclusion policies in Peru</t>
  </si>
  <si>
    <t>Revista Finanzas y Política Económica - Peru</t>
  </si>
  <si>
    <t>Q4</t>
  </si>
  <si>
    <t>Mind the Gap in Financial Inclusion! Microcredit Institutions fieldwork in
Peru</t>
  </si>
  <si>
    <t>López-Sánchez y Urquía-Grande (2023)</t>
  </si>
  <si>
    <t>Revista de contabilidad
Spanish accounting review - Peru</t>
  </si>
  <si>
    <t>Q3</t>
  </si>
  <si>
    <t>Machaca et al. (2024)</t>
  </si>
  <si>
    <t>Maehara et al. (2024)</t>
  </si>
  <si>
    <t>Náñez et al. (2024)</t>
  </si>
  <si>
    <t>Poggi et al. (2015)</t>
  </si>
  <si>
    <t>Schmied y Marr (2016)</t>
  </si>
  <si>
    <t>Talledo (2015)</t>
  </si>
  <si>
    <t>Trivelli y Mendoza (2020)</t>
  </si>
  <si>
    <t>Velazquez et al. (2022)</t>
  </si>
  <si>
    <t>Peru’s National Policy on Financial Inclusion and Its Alignment with Sustainable Development Goal I</t>
  </si>
  <si>
    <t>Sustainability - Peru</t>
  </si>
  <si>
    <t>Predicting Financial Inclusion in Peru: Application of Machine Learning Algorithms</t>
  </si>
  <si>
    <t>What Factors Are Limiting Financial Inclusion and Development in Peru? Empirical Evidence</t>
  </si>
  <si>
    <t>The Peruvian Financial system from 1990-2014: Balancing Development and Financial stability</t>
  </si>
  <si>
    <t>IMF book - Peru</t>
  </si>
  <si>
    <t>Chapter 15</t>
  </si>
  <si>
    <t>Financial inclusion and poverty: the case of peru</t>
  </si>
  <si>
    <t>Access to and use of financial services: evidence from Peru</t>
  </si>
  <si>
    <t>Economies - Peru</t>
  </si>
  <si>
    <t>Regional and Sectoral Economic Studies - Peru</t>
  </si>
  <si>
    <t>Revista de Temas Financieros SBS - Peru</t>
  </si>
  <si>
    <t>Inclusión financiera en el 2020: persistentes brechas de género</t>
  </si>
  <si>
    <t>Worling Paper - Peru</t>
  </si>
  <si>
    <t>IEP</t>
  </si>
  <si>
    <t>Lessons from Remarkable FinTech Companies for the Financial Inclusion in Peru</t>
  </si>
  <si>
    <t xml:space="preserve">Revisión </t>
  </si>
  <si>
    <t xml:space="preserve">Transiciones </t>
  </si>
  <si>
    <t>Retos de política</t>
  </si>
  <si>
    <t>Trampa de ingresos</t>
  </si>
  <si>
    <t>PNIF y meta OCDE</t>
  </si>
  <si>
    <t>Prediccion con ML</t>
  </si>
  <si>
    <t>Factores limitantes de Peru</t>
  </si>
  <si>
    <t>Estabilidad financiera peru</t>
  </si>
  <si>
    <t>Desarrollo sistema financiero</t>
  </si>
  <si>
    <t>Pobreza peru</t>
  </si>
  <si>
    <t>Peru</t>
  </si>
  <si>
    <t>Brechas de genero Peru</t>
  </si>
  <si>
    <t>Compañias fintech</t>
  </si>
  <si>
    <t>Inclusión financiera Peru</t>
  </si>
  <si>
    <t>Los trabajadores que permanecen en empleos formales tienen un aumento del 9 pp en la probabilidad de acceder a cuentas bancarias y tarjetas de pago en comparación con aquellos que se quedan en empleos informales. La probabilidad de perder el acceso a estos servicios se reduce en 12 pp para los trabajadores formales. Aquellos que transitan hacia la informalidad (LI) tienen un aumento del 9.7 pp en la probabilidad de ingresar al sistema financiero formal. La probabilidad de cerrar cuentas bancarias o tarjetas de pago disminuye en 7.1 pp para este grupo en comparación con la categoría base.
Robustez de los Resultados: Los resultados son robustos a diferentes especificaciones que incluyen solo controles individuales y controles de características individuales y del hogar.</t>
  </si>
  <si>
    <t>El análisis se centra en las probabilidades de acceso y pérdida de cuentas bancarias y tarjetas de pago, controlando por características individuales y del hogar. Se encuentra que los trabajadores en empleos formales tienen mayores probabilidades de acceder y mantener cuentas bancarias y tarjetas de pago, mientras que aquellos que se mueven hacia la informalidad también muestran una mayor probabilidad de ingresar al sistema financiero formal. Los resultados sugieren que la dinámica de la relación entre la formalidad laboral y la inclusión financiera es compleja y requiere atención de los formuladores de políticas</t>
  </si>
  <si>
    <t>Panel GMM</t>
  </si>
  <si>
    <t xml:space="preserve">Modelos de probabilidad de transición para evaluar cómo los cambios en el estatus laboral (de informal a formal y viceversa) afectan la inclusión financiera. </t>
  </si>
  <si>
    <t>Se encuentra que la concentración bancaria es la principal variable que afecta la inclusión financiera. Un mayor nivel de concentración tiende a limitar el acceso a servicios financieros. Aunque el uso de tecnología tiene un efecto positivo en la inclusión financiera, este efecto ha ido disminuyendo con el tiempo. Esto se atribuye a la implementación ineficiente de la tecnología y a la falta de conocimiento sobre su uso, especialmente en áreas remotas. La reducción de la tasa de analfabetismo en Perú (del 8% en 2010 al 6% en 2017) se asocia con un aumento en la inclusión financiera. Sin embargo, la informalidad de las empresas, que representa entre el 80% y el 84% de las micro y pequeñas empresas, no muestra un impacto significativo en la inclusión financiera.</t>
  </si>
  <si>
    <t>El artículo analiza los desafíos que enfrentan las políticas de inclusión financiera en Perú, identificando factores determinantes como la concentración bancaria y el uso de tecnología. Se concluye que, aunque ha habido avances en la educación y la reducción del analfabetismo, persisten problemas significativos relacionados con la informalidad y la falta de conocimiento tecnológico en áreas remotas.</t>
  </si>
  <si>
    <t>Datos departamentales de Perú, excluyendo Lima, durante el período de 2010 a 2017</t>
  </si>
  <si>
    <t>Kim (2016)</t>
  </si>
  <si>
    <t>Aurazo, J., &amp; Gasmi, F. (2023). Financial inclusion transitions in Peru: The role of labor informality. Available at SSRN 4565048.</t>
  </si>
  <si>
    <t>http://dx.doi.org/10.2139/ssrn.4565048</t>
  </si>
  <si>
    <t>Boitano, G., &amp; Abanto, D. F. (2020). Challenges of financial inclusion policies in Peru. Revista finanzas y política económica, 12(1), 89-117.</t>
  </si>
  <si>
    <t>https://doi.org/10.14718/revfinanzpolitecon.v12.n1.2020.3177</t>
  </si>
  <si>
    <t>Comisión Multisectorial de Inclusión Financiera (2023). Reporte. Política nacional de inclusión financiera del Perú: Enero 2023 – Junio 2023.</t>
  </si>
  <si>
    <t xml:space="preserve">Dabla-Norris, M. E., Deng, Y., Ivanova, A., Karpowicz, M. I., Unsal, M. F., VanLeemput, E., &amp; Wong, J. (2015). Financial inclusion: zooming in on Latin America. International Monetary Fund. </t>
  </si>
  <si>
    <t>López-Sánchez, P., &amp; Urquia-Grande, E. (2023). Mind the Gap in Financial Inclusion! Microcredit Institutions fieldwork in Peru:¡ Cuidado con la brecha en la inclusión financiera! Trabajo de campo de las instituciones de microcrédito en Perú. Revista de Contabilidad-Spanish Accounting Review, 26(1), 27-45.</t>
  </si>
  <si>
    <t>https://doi.org/10.6018/rcsar.432671</t>
  </si>
  <si>
    <t>Machaca, A. T., Castillo, F. H. G., Aliaga, B. T., Ccoa, D. M. C., Quispe, R. Y., Sánchez, J. H. C., ... &amp; Cueva, P. C. C. (2024). Peru’s National Policy on Financial Inclusion and Its Alignment with Sustainable Development Goal I. Sustainability, 16(10), 1-19.</t>
  </si>
  <si>
    <t>https://doi.org/ 10.3390/su16104151</t>
  </si>
  <si>
    <t>Náñez Alonso, S. L., Jorge-Vazquez, J., Arias, L. G., &amp; del Nogal, N. M. (2024). What Factors Are Limiting Financial Inclusion and Development in Peru? Empirical Evidence. Economies, 12(4), 93.</t>
  </si>
  <si>
    <t>https://doi.org/10.3390/economies12040093</t>
  </si>
  <si>
    <t>Poggi, J. A. V. I. E. R., Romero, L. U. C. I. A., Luy, M. A. N. U. E. L., &amp; Sotomayor, N. A. R. D. A. (2015). The Peruvian financial system from 1990-2014: Balancing development and financial stability. Peru: Staying the Course of Economic Success, International Monetary Fund, capítulo, 15, 241-262.</t>
  </si>
  <si>
    <t>https://doi.org/10.5089/9781513599748.071</t>
  </si>
  <si>
    <t>Schmied, J., &amp; Ana, M. A. R. R. (2016). Financial inclusion and poverty: The case of Peru. Regional and Sectoral Economic Studies, 16(2), 29-40.</t>
  </si>
  <si>
    <t>http://gala.gre.ac.uk/id/eprint/15863</t>
  </si>
  <si>
    <t>https://www.sbs.gob.pe/Portals/0/jer/DDT_ANO2018/DT-001-2018%20(esp).pdf</t>
  </si>
  <si>
    <t>Talledo, J. (2015). Access to and use of financial services: evidence from Peru. Journal of Financial Issues SBS, 11(1), 1-49.</t>
  </si>
  <si>
    <t>https://www.sbs.gob.pe/Portals/0/jer/ddt_ano2015/20151230_SBS-DT-003-2015_JTalledo.pdf</t>
  </si>
  <si>
    <t>Trivelli, C., &amp; Mendoza, J. (2021). Inclusión financiera en el 2020. Persistentes brechas de género.</t>
  </si>
  <si>
    <t>https://repositorio.iep.org.pe/handle/IEP/1205</t>
  </si>
  <si>
    <t>Velazquez, P. V., Bobek, V., Vide, R. K., &amp; Horvat, T. (2022). Lessons from remarkable fintech companies for the financial inclusion in Peru. Journal of Risk and Financial Management, 15(2), 62.</t>
  </si>
  <si>
    <t>https://doi.org/10.3390/jrfm15020062</t>
  </si>
  <si>
    <t xml:space="preserve">Batuo, Mlambo y Asongu (2018) </t>
  </si>
  <si>
    <t>Sarma y Paris (2011)</t>
  </si>
  <si>
    <t xml:space="preserve">Siddimi y Bala-Keffi (2024) </t>
  </si>
  <si>
    <t xml:space="preserve">Kim (2016) </t>
  </si>
  <si>
    <t xml:space="preserve">Hajilee, Stringer y Metgalchi (2017) </t>
  </si>
  <si>
    <t>Barreras culturales</t>
  </si>
  <si>
    <t xml:space="preserve">Comparación de países </t>
  </si>
  <si>
    <t>Inclusión financiera y crecimiento económico</t>
  </si>
  <si>
    <t>Elaboración Propia</t>
  </si>
  <si>
    <t>África</t>
  </si>
  <si>
    <t>Inclusión financiera y estabilidad financiera</t>
  </si>
  <si>
    <t>Países desarrollados</t>
  </si>
  <si>
    <t>Revisión por niveles</t>
  </si>
  <si>
    <t>Revisión Teórica</t>
  </si>
  <si>
    <t xml:space="preserve">López y Winkler (2019) </t>
  </si>
  <si>
    <t xml:space="preserve">Oanh et al. (2023) </t>
  </si>
  <si>
    <t xml:space="preserve">Hannig y Hansen (2010) </t>
  </si>
  <si>
    <t xml:space="preserve">Antwi, Kong y Gyimah (2024)  </t>
  </si>
  <si>
    <t xml:space="preserve">Anarfo et al. (2020) </t>
  </si>
  <si>
    <t>The World Bank Economic Review</t>
  </si>
  <si>
    <t>Bhattacharya y Patnaik (2015)</t>
  </si>
  <si>
    <t>Ali et. al (2021)</t>
  </si>
  <si>
    <t>Vo et al. (2019)</t>
  </si>
  <si>
    <t>Stability</t>
  </si>
  <si>
    <t>Growth</t>
  </si>
  <si>
    <t>Competition</t>
  </si>
  <si>
    <t>Volatility</t>
  </si>
  <si>
    <t>Bank concentration</t>
  </si>
  <si>
    <t>Financial inclusion</t>
  </si>
  <si>
    <t>Inequality</t>
  </si>
  <si>
    <t>informality</t>
  </si>
  <si>
    <t>Taxation</t>
  </si>
  <si>
    <t>Growth, inequality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</si>
</sst>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0"/>
      <color theme="1"/>
      <name val="Calibri"/>
      <family val="2"/>
      <scheme val="minor"/>
    </font>
    <font>
      <u/>
      <sz val="12"/>
      <color theme="10"/>
      <name val="Calibri"/>
      <family val="2"/>
      <scheme val="minor"/>
    </font>
    <font>
      <u/>
      <sz val="10"/>
      <color theme="10"/>
      <name val="Calibri"/>
      <family val="2"/>
      <scheme val="minor"/>
    </font>
    <font>
      <sz val="12"/>
      <color rgb="FF000000"/>
      <name val="Calibri"/>
      <family val="2"/>
      <scheme val="minor"/>
    </font>
    <font>
      <b/>
      <sz val="12"/>
      <color theme="0"/>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9"/>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8B7B"/>
        <bgColor indexed="64"/>
      </patternFill>
    </fill>
    <fill>
      <patternFill patternType="solid">
        <fgColor theme="6"/>
      </patternFill>
    </fill>
    <fill>
      <patternFill patternType="solid">
        <fgColor rgb="FFC00000"/>
        <bgColor indexed="64"/>
      </patternFill>
    </fill>
    <fill>
      <patternFill patternType="solid">
        <fgColor rgb="FF002060"/>
        <bgColor indexed="64"/>
      </patternFill>
    </fill>
    <fill>
      <patternFill patternType="solid">
        <fgColor theme="4" tint="0.39997558519241921"/>
        <bgColor indexed="64"/>
      </patternFill>
    </fill>
    <fill>
      <patternFill patternType="solid">
        <fgColor rgb="FF079548"/>
        <bgColor indexed="64"/>
      </patternFill>
    </fill>
    <fill>
      <patternFill patternType="solid">
        <fgColor rgb="FF54D65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7" fillId="5" borderId="0" applyNumberFormat="0" applyBorder="0" applyAlignment="0" applyProtection="0"/>
  </cellStyleXfs>
  <cellXfs count="2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1" fillId="0" borderId="0" xfId="0" applyFont="1" applyAlignment="1">
      <alignment horizontal="center"/>
    </xf>
    <xf numFmtId="0" fontId="4" fillId="0" borderId="0" xfId="1" applyFont="1" applyAlignment="1">
      <alignment horizontal="left" vertical="center" wrapText="1"/>
    </xf>
    <xf numFmtId="0" fontId="0" fillId="0" borderId="0" xfId="0" applyAlignment="1">
      <alignment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left" vertical="center" wrapText="1"/>
    </xf>
    <xf numFmtId="0" fontId="3" fillId="0" borderId="0" xfId="1" applyAlignment="1">
      <alignment horizontal="left" vertical="center" wrapText="1"/>
    </xf>
    <xf numFmtId="0" fontId="5" fillId="0" borderId="0" xfId="0" applyFont="1"/>
    <xf numFmtId="0" fontId="5" fillId="0" borderId="0" xfId="0" applyFont="1" applyAlignment="1">
      <alignment wrapText="1"/>
    </xf>
    <xf numFmtId="0" fontId="0" fillId="4" borderId="0" xfId="0" applyFill="1" applyAlignment="1">
      <alignment horizontal="center" vertical="center" wrapText="1"/>
    </xf>
    <xf numFmtId="0" fontId="3" fillId="0" borderId="0" xfId="1" applyAlignment="1">
      <alignment horizontal="center" vertical="center"/>
    </xf>
    <xf numFmtId="0" fontId="8" fillId="7" borderId="0" xfId="0" applyFont="1" applyFill="1" applyAlignment="1">
      <alignment horizontal="center" vertical="center" wrapText="1"/>
    </xf>
    <xf numFmtId="0" fontId="2" fillId="0" borderId="0" xfId="0" applyFont="1" applyAlignment="1">
      <alignment horizontal="center"/>
    </xf>
    <xf numFmtId="0" fontId="2" fillId="0" borderId="0" xfId="0" applyFont="1"/>
    <xf numFmtId="0" fontId="10" fillId="0" borderId="0" xfId="0" applyFont="1"/>
    <xf numFmtId="0" fontId="7" fillId="0" borderId="0" xfId="2" applyFill="1" applyAlignment="1">
      <alignment horizontal="center"/>
    </xf>
    <xf numFmtId="0" fontId="9" fillId="8" borderId="0" xfId="2" applyFont="1" applyFill="1" applyAlignment="1">
      <alignment horizontal="center"/>
    </xf>
    <xf numFmtId="0" fontId="9" fillId="10" borderId="0" xfId="2" applyFont="1" applyFill="1" applyAlignment="1">
      <alignment horizontal="center"/>
    </xf>
    <xf numFmtId="0" fontId="3" fillId="0" borderId="0" xfId="1" applyFill="1" applyAlignment="1">
      <alignment horizontal="center" vertical="center"/>
    </xf>
    <xf numFmtId="0" fontId="6" fillId="9" borderId="0" xfId="0" applyFont="1" applyFill="1" applyAlignment="1">
      <alignment horizontal="center" vertical="center" wrapText="1"/>
    </xf>
    <xf numFmtId="0" fontId="8" fillId="7" borderId="0" xfId="0" applyFont="1" applyFill="1" applyAlignment="1">
      <alignment horizontal="center" vertical="center" wrapText="1"/>
    </xf>
    <xf numFmtId="0" fontId="6" fillId="6" borderId="0" xfId="0" applyFont="1" applyFill="1" applyAlignment="1">
      <alignment horizontal="center" vertical="center" wrapText="1"/>
    </xf>
  </cellXfs>
  <cellStyles count="3">
    <cellStyle name="Énfasis3" xfId="2" builtinId="37"/>
    <cellStyle name="Hipervínculo" xfId="1" builtinId="8"/>
    <cellStyle name="Normal" xfId="0" builtinId="0"/>
  </cellStyles>
  <dxfs count="1">
    <dxf>
      <fill>
        <patternFill patternType="solid">
          <fgColor rgb="FFFF8B7B"/>
          <bgColor rgb="FF000000"/>
        </patternFill>
      </fill>
    </dxf>
  </dxfs>
  <tableStyles count="0" defaultTableStyle="TableStyleMedium2" defaultPivotStyle="PivotStyleLight16"/>
  <colors>
    <mruColors>
      <color rgb="FF54D652"/>
      <color rgb="FF5EE454"/>
      <color rgb="FF079548"/>
      <color rgb="FFFF8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16/S1574-0684(05)01012-9" TargetMode="External"/><Relationship Id="rId21" Type="http://schemas.openxmlformats.org/officeDocument/2006/relationships/hyperlink" Target="http://dx.doi.org/10.2139/ssrn.1729122" TargetMode="External"/><Relationship Id="rId34" Type="http://schemas.openxmlformats.org/officeDocument/2006/relationships/hyperlink" Target="https://doi.org/10.1016/j.cbrev.2019.08.004" TargetMode="External"/><Relationship Id="rId42" Type="http://schemas.openxmlformats.org/officeDocument/2006/relationships/hyperlink" Target="https://doi.org/10.1016/j.bir.2018.05.001" TargetMode="External"/><Relationship Id="rId47" Type="http://schemas.openxmlformats.org/officeDocument/2006/relationships/hyperlink" Target="https://doi.org/10.3390/jrfm15090380" TargetMode="External"/><Relationship Id="rId50" Type="http://schemas.openxmlformats.org/officeDocument/2006/relationships/hyperlink" Target="https://doi.org/10.1016/j.worlddev.2017.03.018" TargetMode="External"/><Relationship Id="rId55" Type="http://schemas.openxmlformats.org/officeDocument/2006/relationships/hyperlink" Target="http://dx.doi.org/10.2139/ssrn.4565048" TargetMode="External"/><Relationship Id="rId63" Type="http://schemas.openxmlformats.org/officeDocument/2006/relationships/hyperlink" Target="https://www.sbs.gob.pe/Portals/0/jer/ddt_ano2015/20151230_SBS-DT-003-2015_JTalledo.pdf" TargetMode="External"/><Relationship Id="rId7" Type="http://schemas.openxmlformats.org/officeDocument/2006/relationships/hyperlink" Target="https://doi.org/10.1016/j.jfi.2015.12.003" TargetMode="External"/><Relationship Id="rId2" Type="http://schemas.openxmlformats.org/officeDocument/2006/relationships/hyperlink" Target="https://doi.org/10.1016/j.bir.2022.11.004" TargetMode="External"/><Relationship Id="rId16" Type="http://schemas.openxmlformats.org/officeDocument/2006/relationships/hyperlink" Target="https://doi.org/10.1093/wbro/lkl004" TargetMode="External"/><Relationship Id="rId29" Type="http://schemas.openxmlformats.org/officeDocument/2006/relationships/hyperlink" Target="https://doi.org/10.1007/978-3-030-14876-8_3" TargetMode="External"/><Relationship Id="rId11" Type="http://schemas.openxmlformats.org/officeDocument/2006/relationships/hyperlink" Target="https://doi.org/10.1093/wber/lhv029" TargetMode="External"/><Relationship Id="rId24" Type="http://schemas.openxmlformats.org/officeDocument/2006/relationships/hyperlink" Target="https://documents1.worldbank.org/curated/en/486541556177550649/pdf/Leveraging-Digital-Financial-Solutions-to-Promote-Formal-Business-Participation.pdf" TargetMode="External"/><Relationship Id="rId32" Type="http://schemas.openxmlformats.org/officeDocument/2006/relationships/hyperlink" Target="https://doi.org/10.1016/j.frl.2020.101861" TargetMode="External"/><Relationship Id="rId37" Type="http://schemas.openxmlformats.org/officeDocument/2006/relationships/hyperlink" Target="https://doi.org/10.1002/jid.3524" TargetMode="External"/><Relationship Id="rId40" Type="http://schemas.openxmlformats.org/officeDocument/2006/relationships/hyperlink" Target="https://doi.org/10.1002/jid.1698" TargetMode="External"/><Relationship Id="rId45" Type="http://schemas.openxmlformats.org/officeDocument/2006/relationships/hyperlink" Target="https://doi.org/10.1108/978-1-80043-095-220201008" TargetMode="External"/><Relationship Id="rId53" Type="http://schemas.openxmlformats.org/officeDocument/2006/relationships/hyperlink" Target="https://doi.org/10.1016/j.bir.2020.06.003" TargetMode="External"/><Relationship Id="rId58" Type="http://schemas.openxmlformats.org/officeDocument/2006/relationships/hyperlink" Target="https://doi.org/%2010.3390/su16104151" TargetMode="External"/><Relationship Id="rId5" Type="http://schemas.openxmlformats.org/officeDocument/2006/relationships/hyperlink" Target="https://doi.org/10.1016/j.jmoneco.2020.01.003" TargetMode="External"/><Relationship Id="rId61" Type="http://schemas.openxmlformats.org/officeDocument/2006/relationships/hyperlink" Target="http://gala.gre.ac.uk/id/eprint/15863" TargetMode="External"/><Relationship Id="rId19" Type="http://schemas.openxmlformats.org/officeDocument/2006/relationships/hyperlink" Target="https://doi.org/10.1016/j.qref.2017.07.015" TargetMode="External"/><Relationship Id="rId14" Type="http://schemas.openxmlformats.org/officeDocument/2006/relationships/hyperlink" Target="https://doi.org/10.5605/IEB.10.1" TargetMode="External"/><Relationship Id="rId22" Type="http://schemas.openxmlformats.org/officeDocument/2006/relationships/hyperlink" Target="https://doi.org/10.1111/aepr.12377" TargetMode="External"/><Relationship Id="rId27" Type="http://schemas.openxmlformats.org/officeDocument/2006/relationships/hyperlink" Target="https://ssrn.com/abstract=2542220" TargetMode="External"/><Relationship Id="rId30" Type="http://schemas.openxmlformats.org/officeDocument/2006/relationships/hyperlink" Target="https://doi.org/10.1016/j.frl.2017.09.007" TargetMode="External"/><Relationship Id="rId35" Type="http://schemas.openxmlformats.org/officeDocument/2006/relationships/hyperlink" Target="https://doi.org/10.1016/j.bir.2017.12.003" TargetMode="External"/><Relationship Id="rId43" Type="http://schemas.openxmlformats.org/officeDocument/2006/relationships/hyperlink" Target="https://doi.org/10.1016/j.heliyon.2024.e33723" TargetMode="External"/><Relationship Id="rId48" Type="http://schemas.openxmlformats.org/officeDocument/2006/relationships/hyperlink" Target="https://doi.org/10.1257/aer.100.2.388" TargetMode="External"/><Relationship Id="rId56" Type="http://schemas.openxmlformats.org/officeDocument/2006/relationships/hyperlink" Target="https://doi.org/10.14718/revfinanzpolitecon.v12.n1.2020.3177" TargetMode="External"/><Relationship Id="rId64" Type="http://schemas.openxmlformats.org/officeDocument/2006/relationships/hyperlink" Target="https://repositorio.iep.org.pe/handle/IEP/1205" TargetMode="External"/><Relationship Id="rId8" Type="http://schemas.openxmlformats.org/officeDocument/2006/relationships/hyperlink" Target="https://doi.org/10.1016/j.jpolmod.2021.03.009" TargetMode="External"/><Relationship Id="rId51" Type="http://schemas.openxmlformats.org/officeDocument/2006/relationships/hyperlink" Target="https://doi.org/10.1093/wbro/lkaa006" TargetMode="External"/><Relationship Id="rId3" Type="http://schemas.openxmlformats.org/officeDocument/2006/relationships/hyperlink" Target="https://doi.org/10.1016/j.ribaf.2017.07.178" TargetMode="External"/><Relationship Id="rId12" Type="http://schemas.openxmlformats.org/officeDocument/2006/relationships/hyperlink" Target="https://doi.org/10.1111/jofi.12091" TargetMode="External"/><Relationship Id="rId17" Type="http://schemas.openxmlformats.org/officeDocument/2006/relationships/hyperlink" Target="https://hdl.handle.net/10986/37578" TargetMode="External"/><Relationship Id="rId25" Type="http://schemas.openxmlformats.org/officeDocument/2006/relationships/hyperlink" Target="https://doi.org/10.1007/s11205-019-02263-0" TargetMode="External"/><Relationship Id="rId33" Type="http://schemas.openxmlformats.org/officeDocument/2006/relationships/hyperlink" Target="https://doi.org/10.1186/s40008-020-00214-4" TargetMode="External"/><Relationship Id="rId38" Type="http://schemas.openxmlformats.org/officeDocument/2006/relationships/hyperlink" Target="https://doi.org/10.1007/s11205-021-02730-7" TargetMode="External"/><Relationship Id="rId46" Type="http://schemas.openxmlformats.org/officeDocument/2006/relationships/hyperlink" Target="http://dx.doi.org/10.18235/0007016" TargetMode="External"/><Relationship Id="rId59" Type="http://schemas.openxmlformats.org/officeDocument/2006/relationships/hyperlink" Target="https://doi.org/10.3390/economies12040093" TargetMode="External"/><Relationship Id="rId20" Type="http://schemas.openxmlformats.org/officeDocument/2006/relationships/hyperlink" Target="https://ssrn.com/abstract=2312982" TargetMode="External"/><Relationship Id="rId41" Type="http://schemas.openxmlformats.org/officeDocument/2006/relationships/hyperlink" Target="https://doi.org/10.1142/S2010495219500088" TargetMode="External"/><Relationship Id="rId54" Type="http://schemas.openxmlformats.org/officeDocument/2006/relationships/hyperlink" Target="https://doi.org/10.1016/j.jfs.2019.06.001" TargetMode="External"/><Relationship Id="rId62" Type="http://schemas.openxmlformats.org/officeDocument/2006/relationships/hyperlink" Target="https://www.sbs.gob.pe/Portals/0/jer/DDT_ANO2018/DT-001-2018%20(esp).pdf" TargetMode="External"/><Relationship Id="rId1" Type="http://schemas.openxmlformats.org/officeDocument/2006/relationships/hyperlink" Target="https://doi.org/10.1016/j.jebo.2017.07.027" TargetMode="External"/><Relationship Id="rId6" Type="http://schemas.openxmlformats.org/officeDocument/2006/relationships/hyperlink" Target="https://doi.org/10.1002/ijfe.2063" TargetMode="External"/><Relationship Id="rId15" Type="http://schemas.openxmlformats.org/officeDocument/2006/relationships/hyperlink" Target="http://dx.doi.org/10.2139/ssrn.2634616" TargetMode="External"/><Relationship Id="rId23" Type="http://schemas.openxmlformats.org/officeDocument/2006/relationships/hyperlink" Target="https://doi.org/10.1080/1540496X.2016.1110467" TargetMode="External"/><Relationship Id="rId28" Type="http://schemas.openxmlformats.org/officeDocument/2006/relationships/hyperlink" Target="https://ssrn.com/abstract=2580310" TargetMode="External"/><Relationship Id="rId36" Type="http://schemas.openxmlformats.org/officeDocument/2006/relationships/hyperlink" Target="http://dx.doi.org/10.2139/ssrn.2558936" TargetMode="External"/><Relationship Id="rId49" Type="http://schemas.openxmlformats.org/officeDocument/2006/relationships/hyperlink" Target="https://doi.org/10.1016/j.qref.2021.01.003Get%20rights%20and%20content" TargetMode="External"/><Relationship Id="rId57" Type="http://schemas.openxmlformats.org/officeDocument/2006/relationships/hyperlink" Target="https://doi.org/10.6018/rcsar.432671" TargetMode="External"/><Relationship Id="rId10" Type="http://schemas.openxmlformats.org/officeDocument/2006/relationships/hyperlink" Target="https://doi.org/10.1016/j.ribaf.2017.07.148" TargetMode="External"/><Relationship Id="rId31" Type="http://schemas.openxmlformats.org/officeDocument/2006/relationships/hyperlink" Target="https://doi.org/10.1108/JES-01-2024-0010" TargetMode="External"/><Relationship Id="rId44" Type="http://schemas.openxmlformats.org/officeDocument/2006/relationships/hyperlink" Target="https://doi.org/10.1016/j.econlet.2016.10.003" TargetMode="External"/><Relationship Id="rId52" Type="http://schemas.openxmlformats.org/officeDocument/2006/relationships/hyperlink" Target="https://doi.org/10.1016/j.heliyon.2023.e16647" TargetMode="External"/><Relationship Id="rId60" Type="http://schemas.openxmlformats.org/officeDocument/2006/relationships/hyperlink" Target="https://doi.org/10.5089/9781513599748.071" TargetMode="External"/><Relationship Id="rId65" Type="http://schemas.openxmlformats.org/officeDocument/2006/relationships/hyperlink" Target="https://doi.org/10.3390/jrfm15020062" TargetMode="External"/><Relationship Id="rId4" Type="http://schemas.openxmlformats.org/officeDocument/2006/relationships/hyperlink" Target="https://doi.org/10.1016/j.econmod.2024.106707" TargetMode="External"/><Relationship Id="rId9" Type="http://schemas.openxmlformats.org/officeDocument/2006/relationships/hyperlink" Target="https://doi.org/10.1016/j.ribaf.2019.101070" TargetMode="External"/><Relationship Id="rId13" Type="http://schemas.openxmlformats.org/officeDocument/2006/relationships/hyperlink" Target="https://www.cgdev.org/publication/policy-decision-tree-improving-%20financial-inclusion" TargetMode="External"/><Relationship Id="rId18" Type="http://schemas.openxmlformats.org/officeDocument/2006/relationships/hyperlink" Target="https://doi.org/10.1016/j.iref.2021.03.014" TargetMode="External"/><Relationship Id="rId39" Type="http://schemas.openxmlformats.org/officeDocument/2006/relationships/hyperlink" Target="https://doi.org/10.1016/j.bir.2022.08.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C71EC-4F76-514A-AA19-1A1EB718F375}">
  <sheetPr filterMode="1"/>
  <dimension ref="B1:W98"/>
  <sheetViews>
    <sheetView tabSelected="1" zoomScale="76" zoomScaleNormal="76" workbookViewId="0">
      <selection activeCell="E51" sqref="E51"/>
    </sheetView>
  </sheetViews>
  <sheetFormatPr baseColWidth="10" defaultRowHeight="15.6" x14ac:dyDescent="0.3"/>
  <cols>
    <col min="1" max="1" width="3.19921875" customWidth="1"/>
    <col min="2" max="2" width="13.19921875" style="2" customWidth="1"/>
    <col min="3" max="3" width="14.69921875" customWidth="1"/>
    <col min="4" max="4" width="14.69921875" style="2" customWidth="1"/>
    <col min="5" max="5" width="36.19921875" style="4" customWidth="1"/>
    <col min="6" max="6" width="23.19921875" customWidth="1"/>
    <col min="7" max="7" width="7.69921875" bestFit="1" customWidth="1"/>
    <col min="8" max="8" width="9.5" bestFit="1" customWidth="1"/>
    <col min="9" max="9" width="15.19921875" style="2" customWidth="1"/>
    <col min="10" max="10" width="3.796875" style="2" customWidth="1"/>
    <col min="11" max="11" width="14.69921875" style="2" customWidth="1"/>
    <col min="12" max="12" width="25.5" style="4" customWidth="1"/>
    <col min="13" max="13" width="11" style="3" customWidth="1"/>
    <col min="14" max="14" width="25.5" style="4" customWidth="1"/>
    <col min="15" max="15" width="25.5" hidden="1" customWidth="1"/>
    <col min="16" max="16" width="42.296875" style="4" customWidth="1"/>
    <col min="17" max="17" width="15.796875" style="3" bestFit="1" customWidth="1"/>
    <col min="18" max="18" width="110.796875" style="4" customWidth="1"/>
    <col min="19" max="19" width="128.19921875" customWidth="1"/>
    <col min="20" max="21" width="47.19921875" style="4" customWidth="1"/>
    <col min="22" max="22" width="25" style="12" customWidth="1"/>
    <col min="23" max="23" width="69.5" style="4" customWidth="1"/>
  </cols>
  <sheetData>
    <row r="1" spans="2:23" x14ac:dyDescent="0.3">
      <c r="B1"/>
      <c r="D1"/>
      <c r="E1"/>
      <c r="I1"/>
      <c r="J1"/>
      <c r="K1"/>
      <c r="V1" s="7"/>
      <c r="W1"/>
    </row>
    <row r="2" spans="2:23" x14ac:dyDescent="0.3">
      <c r="B2" s="5" t="s">
        <v>11</v>
      </c>
      <c r="C2" s="5" t="s">
        <v>35</v>
      </c>
      <c r="D2" s="5" t="s">
        <v>166</v>
      </c>
      <c r="E2" s="5" t="s">
        <v>5</v>
      </c>
      <c r="F2" s="5" t="s">
        <v>0</v>
      </c>
      <c r="G2" s="5" t="s">
        <v>6</v>
      </c>
      <c r="H2" s="5" t="s">
        <v>7</v>
      </c>
      <c r="I2" s="5" t="s">
        <v>315</v>
      </c>
      <c r="J2" s="5"/>
      <c r="K2" s="5" t="s">
        <v>316</v>
      </c>
      <c r="L2" s="10" t="s">
        <v>1</v>
      </c>
      <c r="M2" s="11" t="s">
        <v>324</v>
      </c>
      <c r="N2" s="10" t="s">
        <v>72</v>
      </c>
      <c r="O2" s="5" t="s">
        <v>28</v>
      </c>
      <c r="P2" s="10" t="s">
        <v>9</v>
      </c>
      <c r="Q2" s="11" t="s">
        <v>49</v>
      </c>
      <c r="R2" s="10" t="s">
        <v>10</v>
      </c>
      <c r="S2" s="5" t="s">
        <v>16</v>
      </c>
      <c r="T2" s="10" t="s">
        <v>14</v>
      </c>
      <c r="U2" s="10" t="s">
        <v>83</v>
      </c>
      <c r="V2" s="10" t="s">
        <v>21</v>
      </c>
      <c r="W2" s="5" t="s">
        <v>23</v>
      </c>
    </row>
    <row r="3" spans="2:23" ht="64.05" hidden="1" customHeight="1" x14ac:dyDescent="0.3">
      <c r="B3" s="8" t="s">
        <v>173</v>
      </c>
      <c r="C3" s="3">
        <v>2016</v>
      </c>
      <c r="D3" s="2" t="s">
        <v>175</v>
      </c>
      <c r="E3" s="4" t="s">
        <v>172</v>
      </c>
      <c r="F3" s="4" t="s">
        <v>174</v>
      </c>
      <c r="G3" s="3" t="s">
        <v>181</v>
      </c>
      <c r="H3" s="3">
        <v>34</v>
      </c>
      <c r="I3" s="2" t="s">
        <v>176</v>
      </c>
      <c r="J3" s="4" t="s">
        <v>20</v>
      </c>
      <c r="K3" s="2" t="s">
        <v>177</v>
      </c>
      <c r="L3" s="4" t="s">
        <v>457</v>
      </c>
      <c r="M3" s="3">
        <f>15328*8</f>
        <v>122624</v>
      </c>
      <c r="N3" s="4" t="s">
        <v>460</v>
      </c>
      <c r="P3" s="4" t="s">
        <v>458</v>
      </c>
      <c r="Q3" s="3" t="s">
        <v>459</v>
      </c>
      <c r="R3" s="4" t="s">
        <v>461</v>
      </c>
      <c r="S3" s="4" t="s">
        <v>462</v>
      </c>
      <c r="T3" s="4" t="s">
        <v>463</v>
      </c>
      <c r="U3" s="4" t="s">
        <v>464</v>
      </c>
      <c r="V3" s="13" t="s">
        <v>439</v>
      </c>
      <c r="W3" s="4" t="s">
        <v>437</v>
      </c>
    </row>
    <row r="4" spans="2:23" ht="64.05" hidden="1" customHeight="1" x14ac:dyDescent="0.3">
      <c r="B4" s="8" t="s">
        <v>438</v>
      </c>
      <c r="C4" s="3">
        <v>2019</v>
      </c>
      <c r="D4" s="2" t="s">
        <v>661</v>
      </c>
      <c r="E4" s="4" t="s">
        <v>4</v>
      </c>
      <c r="F4" s="4" t="s">
        <v>2</v>
      </c>
      <c r="G4" s="3" t="s">
        <v>3</v>
      </c>
      <c r="H4" s="3">
        <v>566</v>
      </c>
      <c r="I4" s="2" t="s">
        <v>12</v>
      </c>
      <c r="J4" s="4" t="s">
        <v>20</v>
      </c>
      <c r="K4" s="2" t="s">
        <v>342</v>
      </c>
      <c r="L4" s="4" t="s">
        <v>8</v>
      </c>
      <c r="M4" s="2">
        <f>2635*9</f>
        <v>23715</v>
      </c>
      <c r="N4" s="4" t="s">
        <v>322</v>
      </c>
      <c r="O4" s="4" t="s">
        <v>29</v>
      </c>
      <c r="P4" s="4" t="s">
        <v>45</v>
      </c>
      <c r="Q4" s="2" t="s">
        <v>459</v>
      </c>
      <c r="R4" s="4" t="s">
        <v>25</v>
      </c>
      <c r="S4" s="7" t="s">
        <v>74</v>
      </c>
      <c r="T4" s="4" t="s">
        <v>15</v>
      </c>
      <c r="V4" s="6" t="s">
        <v>22</v>
      </c>
      <c r="W4" s="4" t="s">
        <v>24</v>
      </c>
    </row>
    <row r="5" spans="2:23" ht="64.05" hidden="1" customHeight="1" x14ac:dyDescent="0.3">
      <c r="B5" s="8" t="s">
        <v>659</v>
      </c>
      <c r="C5" s="3">
        <v>2021</v>
      </c>
      <c r="D5" s="2" t="s">
        <v>662</v>
      </c>
      <c r="E5" s="4" t="s">
        <v>178</v>
      </c>
      <c r="F5" s="4" t="s">
        <v>180</v>
      </c>
      <c r="G5" s="3" t="s">
        <v>181</v>
      </c>
      <c r="H5" s="3">
        <v>85</v>
      </c>
      <c r="I5" s="2" t="s">
        <v>12</v>
      </c>
      <c r="J5" s="4" t="s">
        <v>20</v>
      </c>
      <c r="K5" s="2" t="s">
        <v>19</v>
      </c>
      <c r="L5" s="4" t="s">
        <v>331</v>
      </c>
      <c r="M5" s="3">
        <f>45*17</f>
        <v>765</v>
      </c>
      <c r="N5" s="4" t="s">
        <v>332</v>
      </c>
      <c r="P5" s="4" t="s">
        <v>465</v>
      </c>
      <c r="Q5" s="2" t="s">
        <v>459</v>
      </c>
      <c r="R5" s="4" t="s">
        <v>466</v>
      </c>
      <c r="S5" s="4" t="s">
        <v>467</v>
      </c>
      <c r="T5" s="4" t="s">
        <v>468</v>
      </c>
      <c r="U5" s="4" t="s">
        <v>469</v>
      </c>
      <c r="V5" s="13" t="s">
        <v>349</v>
      </c>
      <c r="W5" s="4" t="s">
        <v>348</v>
      </c>
    </row>
    <row r="6" spans="2:23" ht="64.05" hidden="1" customHeight="1" x14ac:dyDescent="0.3">
      <c r="B6" s="8" t="s">
        <v>167</v>
      </c>
      <c r="C6" s="3">
        <v>2016</v>
      </c>
      <c r="D6" s="2" t="s">
        <v>170</v>
      </c>
      <c r="E6" s="4" t="s">
        <v>168</v>
      </c>
      <c r="F6" s="4" t="s">
        <v>169</v>
      </c>
      <c r="G6" s="3" t="s">
        <v>3</v>
      </c>
      <c r="H6" s="3">
        <v>1935</v>
      </c>
      <c r="I6" s="2" t="s">
        <v>12</v>
      </c>
      <c r="J6" s="2" t="s">
        <v>110</v>
      </c>
      <c r="K6" s="2" t="s">
        <v>171</v>
      </c>
      <c r="V6" s="13" t="s">
        <v>351</v>
      </c>
      <c r="W6" s="4" t="s">
        <v>350</v>
      </c>
    </row>
    <row r="7" spans="2:23" ht="64.05" hidden="1" customHeight="1" x14ac:dyDescent="0.3">
      <c r="B7" s="8" t="s">
        <v>84</v>
      </c>
      <c r="C7" s="3">
        <v>2021</v>
      </c>
      <c r="D7" s="2" t="s">
        <v>662</v>
      </c>
      <c r="E7" s="4" t="s">
        <v>85</v>
      </c>
      <c r="F7" s="4" t="s">
        <v>86</v>
      </c>
      <c r="G7" s="3" t="s">
        <v>3</v>
      </c>
      <c r="H7" s="3">
        <v>47</v>
      </c>
      <c r="I7" s="2" t="s">
        <v>87</v>
      </c>
      <c r="J7" s="4" t="s">
        <v>20</v>
      </c>
      <c r="K7" s="2" t="s">
        <v>88</v>
      </c>
      <c r="L7" s="4" t="s">
        <v>325</v>
      </c>
      <c r="M7" s="2">
        <f>44*29</f>
        <v>1276</v>
      </c>
      <c r="N7" s="4" t="s">
        <v>470</v>
      </c>
      <c r="O7" s="4"/>
      <c r="P7" s="4" t="s">
        <v>471</v>
      </c>
      <c r="Q7" s="2" t="s">
        <v>472</v>
      </c>
      <c r="R7" s="4" t="s">
        <v>506</v>
      </c>
      <c r="S7" s="4" t="s">
        <v>473</v>
      </c>
      <c r="T7" s="4" t="s">
        <v>474</v>
      </c>
      <c r="U7" s="15" t="s">
        <v>475</v>
      </c>
      <c r="V7" s="13" t="s">
        <v>353</v>
      </c>
      <c r="W7" s="4" t="s">
        <v>352</v>
      </c>
    </row>
    <row r="8" spans="2:23" ht="64.05" hidden="1" customHeight="1" x14ac:dyDescent="0.3">
      <c r="B8" s="8" t="s">
        <v>89</v>
      </c>
      <c r="C8" s="3">
        <v>2020</v>
      </c>
      <c r="D8" s="2" t="s">
        <v>661</v>
      </c>
      <c r="E8" s="4" t="s">
        <v>90</v>
      </c>
      <c r="F8" s="4" t="s">
        <v>37</v>
      </c>
      <c r="G8" s="3" t="s">
        <v>3</v>
      </c>
      <c r="H8" s="3">
        <v>146</v>
      </c>
      <c r="I8" s="2" t="s">
        <v>91</v>
      </c>
      <c r="J8" s="4" t="s">
        <v>20</v>
      </c>
      <c r="K8" s="2" t="s">
        <v>92</v>
      </c>
      <c r="L8" s="4" t="s">
        <v>540</v>
      </c>
      <c r="M8" s="2"/>
      <c r="N8" s="4" t="s">
        <v>470</v>
      </c>
      <c r="O8" s="4"/>
      <c r="P8" s="4" t="s">
        <v>476</v>
      </c>
      <c r="Q8" s="2" t="s">
        <v>459</v>
      </c>
      <c r="R8" s="4" t="s">
        <v>541</v>
      </c>
      <c r="S8" s="1" t="s">
        <v>539</v>
      </c>
      <c r="T8" s="4" t="s">
        <v>477</v>
      </c>
      <c r="U8" s="14"/>
      <c r="V8" s="13" t="s">
        <v>355</v>
      </c>
      <c r="W8" s="4" t="s">
        <v>354</v>
      </c>
    </row>
    <row r="9" spans="2:23" ht="64.05" hidden="1" customHeight="1" x14ac:dyDescent="0.3">
      <c r="B9" s="8" t="s">
        <v>343</v>
      </c>
      <c r="C9" s="3">
        <v>2024</v>
      </c>
      <c r="D9" s="2" t="s">
        <v>663</v>
      </c>
      <c r="E9" s="4" t="s">
        <v>344</v>
      </c>
      <c r="F9" s="4" t="s">
        <v>345</v>
      </c>
      <c r="G9" s="3" t="s">
        <v>3</v>
      </c>
      <c r="H9" s="3">
        <v>2</v>
      </c>
      <c r="I9" s="2" t="s">
        <v>12</v>
      </c>
      <c r="J9" s="4" t="s">
        <v>20</v>
      </c>
      <c r="K9" s="2" t="s">
        <v>346</v>
      </c>
      <c r="L9" s="4" t="s">
        <v>347</v>
      </c>
      <c r="M9" s="3">
        <f>60*18</f>
        <v>1080</v>
      </c>
      <c r="N9" s="4" t="s">
        <v>460</v>
      </c>
      <c r="P9" s="4" t="s">
        <v>493</v>
      </c>
      <c r="R9" s="4" t="s">
        <v>547</v>
      </c>
      <c r="S9" s="1" t="s">
        <v>546</v>
      </c>
      <c r="V9" s="13" t="s">
        <v>424</v>
      </c>
      <c r="W9" s="4" t="s">
        <v>423</v>
      </c>
    </row>
    <row r="10" spans="2:23" ht="64.05" hidden="1" customHeight="1" x14ac:dyDescent="0.3">
      <c r="B10" s="2" t="s">
        <v>183</v>
      </c>
      <c r="C10" s="3">
        <v>2021</v>
      </c>
      <c r="D10" s="2" t="s">
        <v>200</v>
      </c>
      <c r="E10" s="4" t="s">
        <v>182</v>
      </c>
      <c r="F10" s="4" t="s">
        <v>184</v>
      </c>
      <c r="G10" s="3" t="s">
        <v>181</v>
      </c>
      <c r="H10" s="3">
        <v>35</v>
      </c>
      <c r="I10" s="2" t="s">
        <v>185</v>
      </c>
      <c r="J10" s="4" t="s">
        <v>20</v>
      </c>
      <c r="K10" s="2" t="s">
        <v>19</v>
      </c>
    </row>
    <row r="11" spans="2:23" ht="64.05" customHeight="1" x14ac:dyDescent="0.3">
      <c r="B11" s="16" t="s">
        <v>557</v>
      </c>
      <c r="C11" s="3">
        <v>2023</v>
      </c>
      <c r="E11" s="4" t="s">
        <v>561</v>
      </c>
      <c r="F11" s="4" t="s">
        <v>559</v>
      </c>
      <c r="G11" s="3" t="s">
        <v>560</v>
      </c>
      <c r="I11" s="2" t="s">
        <v>594</v>
      </c>
      <c r="J11" s="2" t="s">
        <v>110</v>
      </c>
      <c r="K11" s="2" t="s">
        <v>12</v>
      </c>
      <c r="P11" s="4" t="s">
        <v>610</v>
      </c>
      <c r="R11" s="4" t="s">
        <v>608</v>
      </c>
      <c r="S11" s="1" t="s">
        <v>607</v>
      </c>
      <c r="V11" s="13" t="s">
        <v>616</v>
      </c>
      <c r="W11" s="4" t="s">
        <v>615</v>
      </c>
    </row>
    <row r="12" spans="2:23" ht="64.05" hidden="1" customHeight="1" x14ac:dyDescent="0.3">
      <c r="B12" s="8" t="s">
        <v>514</v>
      </c>
      <c r="C12" s="3">
        <v>2018</v>
      </c>
      <c r="D12" s="2" t="s">
        <v>661</v>
      </c>
      <c r="E12" s="4" t="s">
        <v>93</v>
      </c>
      <c r="F12" s="4" t="s">
        <v>37</v>
      </c>
      <c r="G12" s="3" t="s">
        <v>3</v>
      </c>
      <c r="H12" s="3">
        <v>276</v>
      </c>
      <c r="I12" s="2" t="s">
        <v>94</v>
      </c>
      <c r="J12" s="4" t="s">
        <v>20</v>
      </c>
      <c r="K12" s="2" t="s">
        <v>19</v>
      </c>
      <c r="L12" s="4" t="s">
        <v>335</v>
      </c>
      <c r="M12" s="2">
        <f>41*26</f>
        <v>1066</v>
      </c>
      <c r="N12" s="4" t="s">
        <v>336</v>
      </c>
      <c r="O12" s="4"/>
      <c r="P12" s="4" t="s">
        <v>478</v>
      </c>
      <c r="Q12" s="2"/>
      <c r="R12" s="7" t="s">
        <v>479</v>
      </c>
      <c r="S12" s="7" t="s">
        <v>513</v>
      </c>
      <c r="V12" s="13" t="s">
        <v>357</v>
      </c>
      <c r="W12" s="4" t="s">
        <v>356</v>
      </c>
    </row>
    <row r="13" spans="2:23" ht="64.05" hidden="1" customHeight="1" x14ac:dyDescent="0.3">
      <c r="B13" s="8" t="s">
        <v>658</v>
      </c>
      <c r="C13" s="3">
        <v>2015</v>
      </c>
      <c r="D13" s="2" t="s">
        <v>664</v>
      </c>
      <c r="E13" s="4" t="s">
        <v>293</v>
      </c>
      <c r="F13" s="4" t="s">
        <v>657</v>
      </c>
      <c r="G13" s="2" t="s">
        <v>3</v>
      </c>
      <c r="H13" s="3">
        <v>41</v>
      </c>
      <c r="I13" s="2" t="s">
        <v>189</v>
      </c>
      <c r="J13" s="4" t="s">
        <v>20</v>
      </c>
      <c r="K13" s="2" t="s">
        <v>294</v>
      </c>
      <c r="L13" s="4" t="s">
        <v>341</v>
      </c>
      <c r="M13" s="3">
        <v>60</v>
      </c>
      <c r="N13" s="4" t="s">
        <v>338</v>
      </c>
      <c r="S13" s="7"/>
      <c r="V13" s="13" t="s">
        <v>359</v>
      </c>
      <c r="W13" s="4" t="s">
        <v>358</v>
      </c>
    </row>
    <row r="14" spans="2:23" ht="64.05" hidden="1" customHeight="1" x14ac:dyDescent="0.3">
      <c r="B14" s="2" t="s">
        <v>96</v>
      </c>
      <c r="C14" s="3">
        <v>2012</v>
      </c>
      <c r="D14" s="2" t="s">
        <v>114</v>
      </c>
      <c r="E14" s="4" t="s">
        <v>95</v>
      </c>
      <c r="F14" s="4" t="s">
        <v>2</v>
      </c>
      <c r="G14" s="3" t="s">
        <v>3</v>
      </c>
      <c r="H14" s="3">
        <v>329</v>
      </c>
      <c r="I14" s="2" t="s">
        <v>97</v>
      </c>
      <c r="J14" s="4" t="s">
        <v>20</v>
      </c>
      <c r="K14" s="2" t="s">
        <v>98</v>
      </c>
      <c r="M14" s="2"/>
      <c r="O14" s="4"/>
      <c r="Q14" s="2"/>
    </row>
    <row r="15" spans="2:23" ht="64.05" customHeight="1" x14ac:dyDescent="0.3">
      <c r="B15" s="16" t="s">
        <v>558</v>
      </c>
      <c r="C15" s="3">
        <v>2020</v>
      </c>
      <c r="E15" s="4" t="s">
        <v>562</v>
      </c>
      <c r="F15" s="4" t="s">
        <v>563</v>
      </c>
      <c r="G15" s="3" t="s">
        <v>564</v>
      </c>
      <c r="I15" s="2" t="s">
        <v>595</v>
      </c>
      <c r="J15" s="2" t="s">
        <v>110</v>
      </c>
      <c r="K15" s="2" t="s">
        <v>12</v>
      </c>
      <c r="N15" s="4" t="s">
        <v>613</v>
      </c>
      <c r="P15" s="4" t="s">
        <v>609</v>
      </c>
      <c r="R15" s="4" t="s">
        <v>612</v>
      </c>
      <c r="S15" s="1" t="s">
        <v>611</v>
      </c>
      <c r="V15" s="13" t="s">
        <v>618</v>
      </c>
      <c r="W15" s="4" t="s">
        <v>617</v>
      </c>
    </row>
    <row r="16" spans="2:23" ht="64.05" hidden="1" customHeight="1" x14ac:dyDescent="0.3">
      <c r="B16" s="8" t="s">
        <v>319</v>
      </c>
      <c r="C16" s="3">
        <v>2014</v>
      </c>
      <c r="D16" s="2" t="s">
        <v>143</v>
      </c>
      <c r="E16" s="4" t="s">
        <v>317</v>
      </c>
      <c r="F16" s="4" t="s">
        <v>320</v>
      </c>
      <c r="G16" s="3" t="s">
        <v>298</v>
      </c>
      <c r="H16" s="3">
        <v>926</v>
      </c>
      <c r="I16" s="2" t="s">
        <v>189</v>
      </c>
      <c r="J16" s="4" t="s">
        <v>20</v>
      </c>
      <c r="K16" s="2" t="s">
        <v>122</v>
      </c>
      <c r="V16" s="13" t="s">
        <v>361</v>
      </c>
      <c r="W16" s="4" t="s">
        <v>360</v>
      </c>
    </row>
    <row r="17" spans="2:23" ht="64.05" hidden="1" customHeight="1" x14ac:dyDescent="0.3">
      <c r="B17" s="2" t="s">
        <v>310</v>
      </c>
      <c r="C17" s="3">
        <v>2020</v>
      </c>
      <c r="D17" s="2" t="s">
        <v>313</v>
      </c>
      <c r="E17" s="4" t="s">
        <v>311</v>
      </c>
      <c r="F17" s="4" t="s">
        <v>228</v>
      </c>
      <c r="G17" s="2" t="s">
        <v>312</v>
      </c>
      <c r="H17" s="3">
        <v>14</v>
      </c>
      <c r="I17" s="2" t="s">
        <v>189</v>
      </c>
      <c r="J17" s="4" t="s">
        <v>20</v>
      </c>
      <c r="K17" s="2" t="s">
        <v>314</v>
      </c>
      <c r="V17" s="13" t="s">
        <v>363</v>
      </c>
      <c r="W17" s="4" t="s">
        <v>362</v>
      </c>
    </row>
    <row r="18" spans="2:23" ht="64.05" hidden="1" customHeight="1" x14ac:dyDescent="0.3">
      <c r="B18" s="2" t="s">
        <v>554</v>
      </c>
      <c r="C18" s="3">
        <v>2014</v>
      </c>
      <c r="D18" s="2" t="s">
        <v>212</v>
      </c>
      <c r="E18" s="4" t="s">
        <v>227</v>
      </c>
      <c r="F18" s="4" t="s">
        <v>228</v>
      </c>
      <c r="G18" s="3" t="s">
        <v>229</v>
      </c>
      <c r="H18" s="3">
        <v>625</v>
      </c>
      <c r="I18" s="2" t="s">
        <v>213</v>
      </c>
      <c r="J18" s="2" t="s">
        <v>110</v>
      </c>
      <c r="K18" s="2" t="s">
        <v>12</v>
      </c>
      <c r="V18" s="13" t="s">
        <v>367</v>
      </c>
      <c r="W18" s="4" t="s">
        <v>366</v>
      </c>
    </row>
    <row r="19" spans="2:23" ht="64.05" customHeight="1" x14ac:dyDescent="0.3">
      <c r="B19" s="16" t="s">
        <v>296</v>
      </c>
      <c r="C19" s="3">
        <v>2015</v>
      </c>
      <c r="D19" s="2" t="s">
        <v>170</v>
      </c>
      <c r="E19" s="4" t="s">
        <v>295</v>
      </c>
      <c r="F19" s="4" t="s">
        <v>297</v>
      </c>
      <c r="G19" s="2" t="s">
        <v>298</v>
      </c>
      <c r="H19" s="3">
        <v>323</v>
      </c>
      <c r="I19" s="2" t="s">
        <v>171</v>
      </c>
      <c r="J19" s="2" t="s">
        <v>110</v>
      </c>
      <c r="K19" s="2" t="s">
        <v>12</v>
      </c>
      <c r="V19" s="13" t="s">
        <v>365</v>
      </c>
      <c r="W19" s="4" t="s">
        <v>364</v>
      </c>
    </row>
    <row r="20" spans="2:23" ht="64.05" hidden="1" customHeight="1" x14ac:dyDescent="0.3">
      <c r="B20" s="8" t="s">
        <v>425</v>
      </c>
      <c r="C20" s="3">
        <v>2017</v>
      </c>
      <c r="D20" s="2" t="s">
        <v>665</v>
      </c>
      <c r="E20" s="4" t="s">
        <v>426</v>
      </c>
      <c r="F20" s="4" t="s">
        <v>427</v>
      </c>
      <c r="G20" s="3" t="s">
        <v>3</v>
      </c>
      <c r="H20" s="3">
        <v>309</v>
      </c>
      <c r="I20" s="2" t="s">
        <v>12</v>
      </c>
      <c r="J20" s="4" t="s">
        <v>20</v>
      </c>
      <c r="K20" s="2" t="s">
        <v>428</v>
      </c>
      <c r="L20" s="4" t="s">
        <v>429</v>
      </c>
      <c r="M20" s="3">
        <f>55596*9</f>
        <v>500364</v>
      </c>
      <c r="N20" s="4" t="s">
        <v>430</v>
      </c>
      <c r="R20" s="4" t="s">
        <v>519</v>
      </c>
      <c r="S20" s="1" t="s">
        <v>518</v>
      </c>
      <c r="V20" s="13" t="s">
        <v>453</v>
      </c>
      <c r="W20" s="4" t="s">
        <v>452</v>
      </c>
    </row>
    <row r="21" spans="2:23" ht="64.05" hidden="1" customHeight="1" x14ac:dyDescent="0.3">
      <c r="B21" s="8" t="s">
        <v>17</v>
      </c>
      <c r="C21" s="3">
        <v>2023</v>
      </c>
      <c r="D21" s="2" t="s">
        <v>662</v>
      </c>
      <c r="E21" s="4" t="s">
        <v>164</v>
      </c>
      <c r="F21" s="4" t="s">
        <v>18</v>
      </c>
      <c r="G21" s="3" t="s">
        <v>3</v>
      </c>
      <c r="H21" s="3">
        <v>23</v>
      </c>
      <c r="I21" s="2" t="s">
        <v>12</v>
      </c>
      <c r="J21" s="4" t="s">
        <v>20</v>
      </c>
      <c r="K21" s="2" t="s">
        <v>19</v>
      </c>
      <c r="L21" s="4" t="s">
        <v>27</v>
      </c>
      <c r="M21" s="2">
        <f>10*15</f>
        <v>150</v>
      </c>
      <c r="N21" s="4" t="s">
        <v>327</v>
      </c>
      <c r="O21" s="4" t="s">
        <v>30</v>
      </c>
      <c r="P21" s="4" t="s">
        <v>48</v>
      </c>
      <c r="Q21" s="2" t="s">
        <v>46</v>
      </c>
      <c r="R21" s="4" t="s">
        <v>31</v>
      </c>
      <c r="S21" s="4" t="s">
        <v>522</v>
      </c>
      <c r="T21" s="4" t="s">
        <v>32</v>
      </c>
      <c r="V21" s="13" t="s">
        <v>26</v>
      </c>
      <c r="W21" s="4" t="s">
        <v>33</v>
      </c>
    </row>
    <row r="22" spans="2:23" ht="64.05" hidden="1" customHeight="1" x14ac:dyDescent="0.3">
      <c r="B22" s="2" t="s">
        <v>431</v>
      </c>
      <c r="C22" s="3">
        <v>2020</v>
      </c>
      <c r="D22" s="2" t="s">
        <v>436</v>
      </c>
      <c r="E22" s="4" t="s">
        <v>435</v>
      </c>
      <c r="F22" s="4" t="s">
        <v>101</v>
      </c>
      <c r="G22" s="3" t="s">
        <v>3</v>
      </c>
      <c r="H22" s="3">
        <v>30</v>
      </c>
      <c r="I22" s="2" t="s">
        <v>12</v>
      </c>
      <c r="J22" s="4" t="s">
        <v>20</v>
      </c>
      <c r="K22" s="2" t="s">
        <v>456</v>
      </c>
      <c r="L22" s="4" t="s">
        <v>542</v>
      </c>
      <c r="N22" s="4" t="s">
        <v>536</v>
      </c>
      <c r="P22" s="4" t="s">
        <v>543</v>
      </c>
      <c r="R22" s="4" t="s">
        <v>545</v>
      </c>
      <c r="S22" s="1" t="s">
        <v>544</v>
      </c>
      <c r="V22" s="13" t="s">
        <v>455</v>
      </c>
      <c r="W22" s="4" t="s">
        <v>454</v>
      </c>
    </row>
    <row r="23" spans="2:23" ht="64.05" hidden="1" customHeight="1" x14ac:dyDescent="0.3">
      <c r="B23" s="8" t="s">
        <v>99</v>
      </c>
      <c r="C23" s="3">
        <v>2006</v>
      </c>
      <c r="D23" s="2" t="s">
        <v>662</v>
      </c>
      <c r="E23" s="4" t="s">
        <v>100</v>
      </c>
      <c r="F23" s="4" t="s">
        <v>101</v>
      </c>
      <c r="G23" s="3" t="s">
        <v>3</v>
      </c>
      <c r="H23" s="3">
        <v>984</v>
      </c>
      <c r="I23" s="2" t="s">
        <v>102</v>
      </c>
      <c r="J23" s="4" t="s">
        <v>20</v>
      </c>
      <c r="K23" s="2" t="s">
        <v>103</v>
      </c>
      <c r="N23" s="4" t="s">
        <v>504</v>
      </c>
      <c r="S23" s="1" t="s">
        <v>505</v>
      </c>
      <c r="V23" s="13" t="s">
        <v>369</v>
      </c>
      <c r="W23" s="4" t="s">
        <v>368</v>
      </c>
    </row>
    <row r="24" spans="2:23" ht="64.05" customHeight="1" x14ac:dyDescent="0.3">
      <c r="B24" s="16" t="s">
        <v>259</v>
      </c>
      <c r="C24" s="3">
        <v>2023</v>
      </c>
      <c r="D24" s="2" t="s">
        <v>263</v>
      </c>
      <c r="E24" s="4" t="s">
        <v>318</v>
      </c>
      <c r="F24" s="4" t="s">
        <v>260</v>
      </c>
      <c r="G24" s="3" t="s">
        <v>261</v>
      </c>
      <c r="H24" s="3">
        <v>0</v>
      </c>
      <c r="I24" s="3" t="s">
        <v>262</v>
      </c>
      <c r="J24" s="3" t="s">
        <v>262</v>
      </c>
      <c r="K24" s="3" t="s">
        <v>262</v>
      </c>
      <c r="W24" s="4" t="s">
        <v>619</v>
      </c>
    </row>
    <row r="25" spans="2:23" ht="64.05" hidden="1" customHeight="1" x14ac:dyDescent="0.3">
      <c r="B25" s="2" t="s">
        <v>555</v>
      </c>
      <c r="C25" s="3">
        <v>2015</v>
      </c>
      <c r="E25" s="4" t="s">
        <v>556</v>
      </c>
      <c r="F25" s="4" t="s">
        <v>228</v>
      </c>
      <c r="G25" s="3" t="s">
        <v>238</v>
      </c>
      <c r="I25" s="2" t="s">
        <v>593</v>
      </c>
      <c r="J25" s="2" t="s">
        <v>110</v>
      </c>
      <c r="K25" s="2" t="s">
        <v>12</v>
      </c>
      <c r="S25" s="4"/>
      <c r="T25" s="3"/>
      <c r="V25" s="1"/>
      <c r="W25" s="4" t="s">
        <v>620</v>
      </c>
    </row>
    <row r="26" spans="2:23" ht="64.05" hidden="1" customHeight="1" x14ac:dyDescent="0.3">
      <c r="B26" s="2" t="s">
        <v>62</v>
      </c>
      <c r="C26" s="3">
        <v>2021</v>
      </c>
      <c r="D26" s="2" t="s">
        <v>165</v>
      </c>
      <c r="E26" s="4" t="s">
        <v>63</v>
      </c>
      <c r="F26" s="4" t="s">
        <v>64</v>
      </c>
      <c r="G26" s="3" t="s">
        <v>3</v>
      </c>
      <c r="H26" s="3">
        <v>102</v>
      </c>
      <c r="I26" s="2" t="s">
        <v>67</v>
      </c>
      <c r="J26" s="4" t="s">
        <v>20</v>
      </c>
      <c r="K26" s="2" t="s">
        <v>68</v>
      </c>
      <c r="L26" s="4" t="s">
        <v>69</v>
      </c>
      <c r="M26" s="2"/>
      <c r="O26" s="4" t="s">
        <v>70</v>
      </c>
      <c r="P26" s="4" t="s">
        <v>71</v>
      </c>
      <c r="Q26" s="2" t="s">
        <v>47</v>
      </c>
      <c r="R26" s="4" t="s">
        <v>73</v>
      </c>
      <c r="S26" s="4" t="s">
        <v>75</v>
      </c>
      <c r="T26" s="4" t="s">
        <v>76</v>
      </c>
      <c r="V26" s="6" t="s">
        <v>66</v>
      </c>
      <c r="W26" s="4" t="s">
        <v>65</v>
      </c>
    </row>
    <row r="27" spans="2:23" ht="64.05" hidden="1" customHeight="1" x14ac:dyDescent="0.3">
      <c r="B27" s="2" t="s">
        <v>104</v>
      </c>
      <c r="C27" s="3">
        <v>2021</v>
      </c>
      <c r="D27" s="2" t="s">
        <v>106</v>
      </c>
      <c r="E27" s="4" t="s">
        <v>105</v>
      </c>
      <c r="F27" s="4" t="s">
        <v>107</v>
      </c>
      <c r="G27" s="3" t="s">
        <v>3</v>
      </c>
      <c r="H27" s="3">
        <v>126</v>
      </c>
      <c r="I27" s="2" t="s">
        <v>108</v>
      </c>
      <c r="J27" s="2" t="s">
        <v>110</v>
      </c>
      <c r="K27" s="2" t="s">
        <v>109</v>
      </c>
    </row>
    <row r="28" spans="2:23" ht="64.05" hidden="1" customHeight="1" x14ac:dyDescent="0.3">
      <c r="B28" s="9" t="s">
        <v>264</v>
      </c>
      <c r="C28" s="3">
        <v>2021</v>
      </c>
      <c r="D28" s="2" t="s">
        <v>666</v>
      </c>
      <c r="E28" s="4" t="s">
        <v>266</v>
      </c>
      <c r="F28" s="4" t="s">
        <v>265</v>
      </c>
      <c r="G28" s="3" t="s">
        <v>232</v>
      </c>
      <c r="H28" s="3">
        <v>496</v>
      </c>
      <c r="I28" s="2" t="s">
        <v>240</v>
      </c>
      <c r="J28" s="2" t="s">
        <v>110</v>
      </c>
      <c r="K28" s="2" t="s">
        <v>255</v>
      </c>
      <c r="V28" s="13" t="s">
        <v>371</v>
      </c>
      <c r="W28" s="4" t="s">
        <v>370</v>
      </c>
    </row>
    <row r="29" spans="2:23" ht="64.05" hidden="1" customHeight="1" x14ac:dyDescent="0.3">
      <c r="B29" s="8" t="s">
        <v>77</v>
      </c>
      <c r="C29" s="3">
        <v>2021</v>
      </c>
      <c r="D29" s="2" t="s">
        <v>662</v>
      </c>
      <c r="E29" s="4" t="s">
        <v>78</v>
      </c>
      <c r="F29" s="4" t="s">
        <v>79</v>
      </c>
      <c r="G29" s="3" t="s">
        <v>3</v>
      </c>
      <c r="H29" s="3">
        <v>232</v>
      </c>
      <c r="I29" s="2" t="s">
        <v>80</v>
      </c>
      <c r="J29" s="4" t="s">
        <v>20</v>
      </c>
      <c r="K29" s="2" t="s">
        <v>19</v>
      </c>
      <c r="L29" s="4" t="s">
        <v>325</v>
      </c>
      <c r="M29" s="2">
        <f>44*29</f>
        <v>1276</v>
      </c>
      <c r="N29" s="4" t="s">
        <v>328</v>
      </c>
      <c r="O29" s="4"/>
      <c r="Q29" s="2"/>
      <c r="S29" s="1" t="s">
        <v>508</v>
      </c>
      <c r="T29" s="4" t="s">
        <v>509</v>
      </c>
      <c r="V29" s="13" t="s">
        <v>373</v>
      </c>
      <c r="W29" s="4" t="s">
        <v>372</v>
      </c>
    </row>
    <row r="30" spans="2:23" ht="64.05" hidden="1" customHeight="1" x14ac:dyDescent="0.3">
      <c r="B30" s="2" t="s">
        <v>111</v>
      </c>
      <c r="C30" s="3">
        <v>2020</v>
      </c>
      <c r="D30" s="2" t="s">
        <v>115</v>
      </c>
      <c r="E30" s="4" t="s">
        <v>112</v>
      </c>
      <c r="F30" s="4" t="s">
        <v>113</v>
      </c>
      <c r="G30" s="3" t="s">
        <v>3</v>
      </c>
      <c r="H30" s="3">
        <v>24</v>
      </c>
      <c r="I30" s="2" t="s">
        <v>116</v>
      </c>
      <c r="J30" s="4" t="s">
        <v>20</v>
      </c>
      <c r="K30" s="2" t="s">
        <v>117</v>
      </c>
    </row>
    <row r="31" spans="2:23" ht="64.05" hidden="1" customHeight="1" x14ac:dyDescent="0.3">
      <c r="B31" s="8" t="s">
        <v>187</v>
      </c>
      <c r="C31" s="3">
        <v>2017</v>
      </c>
      <c r="D31" s="2" t="s">
        <v>662</v>
      </c>
      <c r="E31" s="4" t="s">
        <v>186</v>
      </c>
      <c r="F31" s="4" t="s">
        <v>188</v>
      </c>
      <c r="G31" s="3" t="s">
        <v>181</v>
      </c>
      <c r="H31" s="3">
        <v>88</v>
      </c>
      <c r="I31" s="2" t="s">
        <v>189</v>
      </c>
      <c r="J31" s="4" t="s">
        <v>20</v>
      </c>
      <c r="K31" s="2" t="s">
        <v>190</v>
      </c>
      <c r="L31" s="4" t="s">
        <v>329</v>
      </c>
      <c r="M31" s="3">
        <f>18*34</f>
        <v>612</v>
      </c>
      <c r="N31" s="4" t="s">
        <v>330</v>
      </c>
      <c r="S31" s="1" t="s">
        <v>521</v>
      </c>
      <c r="V31" s="13" t="s">
        <v>375</v>
      </c>
      <c r="W31" s="4" t="s">
        <v>374</v>
      </c>
    </row>
    <row r="32" spans="2:23" ht="64.05" hidden="1" customHeight="1" x14ac:dyDescent="0.3">
      <c r="B32" s="8" t="s">
        <v>231</v>
      </c>
      <c r="C32" s="3">
        <v>2013</v>
      </c>
      <c r="D32" s="2" t="s">
        <v>661</v>
      </c>
      <c r="E32" s="4" t="s">
        <v>230</v>
      </c>
      <c r="F32" s="4" t="s">
        <v>228</v>
      </c>
      <c r="G32" s="3" t="s">
        <v>232</v>
      </c>
      <c r="H32" s="3">
        <v>460</v>
      </c>
      <c r="I32" s="2" t="s">
        <v>189</v>
      </c>
      <c r="J32" s="4" t="s">
        <v>20</v>
      </c>
      <c r="K32" s="2" t="s">
        <v>13</v>
      </c>
      <c r="L32" s="4" t="s">
        <v>340</v>
      </c>
      <c r="M32" s="3">
        <f>95*5</f>
        <v>475</v>
      </c>
      <c r="N32" s="4" t="s">
        <v>499</v>
      </c>
      <c r="P32" s="4" t="s">
        <v>493</v>
      </c>
      <c r="R32" s="4" t="s">
        <v>524</v>
      </c>
      <c r="S32" s="1" t="s">
        <v>500</v>
      </c>
      <c r="V32" s="13" t="s">
        <v>377</v>
      </c>
      <c r="W32" s="4" t="s">
        <v>376</v>
      </c>
    </row>
    <row r="33" spans="2:23" ht="64.05" hidden="1" customHeight="1" x14ac:dyDescent="0.3">
      <c r="B33" s="8" t="s">
        <v>234</v>
      </c>
      <c r="C33" s="3">
        <v>2010</v>
      </c>
      <c r="D33" s="2" t="s">
        <v>661</v>
      </c>
      <c r="E33" s="4" t="s">
        <v>233</v>
      </c>
      <c r="F33" s="4" t="s">
        <v>228</v>
      </c>
      <c r="G33" s="3" t="s">
        <v>235</v>
      </c>
      <c r="H33" s="3">
        <v>751</v>
      </c>
      <c r="I33" s="2" t="s">
        <v>189</v>
      </c>
      <c r="J33" s="4" t="s">
        <v>20</v>
      </c>
      <c r="K33" s="2" t="s">
        <v>13</v>
      </c>
      <c r="N33" s="4" t="s">
        <v>501</v>
      </c>
      <c r="P33" s="4" t="s">
        <v>502</v>
      </c>
      <c r="R33" s="4" t="s">
        <v>523</v>
      </c>
      <c r="S33" s="7" t="s">
        <v>503</v>
      </c>
      <c r="V33" s="13" t="s">
        <v>379</v>
      </c>
      <c r="W33" s="4" t="s">
        <v>378</v>
      </c>
    </row>
    <row r="34" spans="2:23" ht="64.05" hidden="1" customHeight="1" x14ac:dyDescent="0.3">
      <c r="B34" s="2" t="s">
        <v>237</v>
      </c>
      <c r="C34" s="3">
        <v>2019</v>
      </c>
      <c r="D34" s="2" t="s">
        <v>239</v>
      </c>
      <c r="E34" s="4" t="s">
        <v>236</v>
      </c>
      <c r="F34" s="4" t="s">
        <v>228</v>
      </c>
      <c r="G34" s="3" t="s">
        <v>238</v>
      </c>
      <c r="H34" s="3">
        <v>61</v>
      </c>
      <c r="I34" s="2" t="s">
        <v>240</v>
      </c>
      <c r="J34" s="2" t="s">
        <v>110</v>
      </c>
      <c r="K34" s="2" t="s">
        <v>12</v>
      </c>
      <c r="W34" s="4" t="s">
        <v>380</v>
      </c>
    </row>
    <row r="35" spans="2:23" ht="64.05" hidden="1" customHeight="1" x14ac:dyDescent="0.3">
      <c r="B35" s="2" t="s">
        <v>193</v>
      </c>
      <c r="C35" s="3">
        <v>2023</v>
      </c>
      <c r="D35" s="2" t="s">
        <v>194</v>
      </c>
      <c r="E35" s="4" t="s">
        <v>191</v>
      </c>
      <c r="F35" s="4" t="s">
        <v>192</v>
      </c>
      <c r="G35" s="3" t="s">
        <v>181</v>
      </c>
      <c r="H35" s="3">
        <v>13</v>
      </c>
      <c r="I35" s="2" t="s">
        <v>195</v>
      </c>
      <c r="J35" s="4" t="s">
        <v>20</v>
      </c>
      <c r="K35" s="2" t="s">
        <v>196</v>
      </c>
    </row>
    <row r="36" spans="2:23" ht="64.05" hidden="1" customHeight="1" x14ac:dyDescent="0.3">
      <c r="B36" s="2" t="s">
        <v>242</v>
      </c>
      <c r="C36" s="3">
        <v>2021</v>
      </c>
      <c r="D36" s="2" t="s">
        <v>212</v>
      </c>
      <c r="E36" s="4" t="s">
        <v>241</v>
      </c>
      <c r="F36" s="4" t="s">
        <v>228</v>
      </c>
      <c r="G36" s="3" t="s">
        <v>238</v>
      </c>
      <c r="H36" s="3">
        <v>144</v>
      </c>
      <c r="I36" s="2" t="s">
        <v>213</v>
      </c>
      <c r="J36" s="2" t="s">
        <v>110</v>
      </c>
      <c r="K36" s="2" t="s">
        <v>12</v>
      </c>
      <c r="V36" s="13" t="s">
        <v>382</v>
      </c>
      <c r="W36" s="4" t="s">
        <v>381</v>
      </c>
    </row>
    <row r="37" spans="2:23" ht="64.05" hidden="1" customHeight="1" x14ac:dyDescent="0.3">
      <c r="B37" s="8" t="s">
        <v>614</v>
      </c>
      <c r="C37" s="3">
        <v>2016</v>
      </c>
      <c r="D37" s="2" t="s">
        <v>667</v>
      </c>
      <c r="E37" s="4" t="s">
        <v>161</v>
      </c>
      <c r="F37" s="4" t="s">
        <v>162</v>
      </c>
      <c r="G37" s="3" t="s">
        <v>3</v>
      </c>
      <c r="H37" s="3">
        <v>370</v>
      </c>
      <c r="I37" s="2" t="s">
        <v>12</v>
      </c>
      <c r="J37" s="4" t="s">
        <v>20</v>
      </c>
      <c r="K37" s="2" t="s">
        <v>163</v>
      </c>
      <c r="L37" s="4" t="s">
        <v>333</v>
      </c>
      <c r="M37" s="3">
        <f>14*9</f>
        <v>126</v>
      </c>
      <c r="N37" s="4" t="s">
        <v>334</v>
      </c>
      <c r="S37" s="1" t="s">
        <v>520</v>
      </c>
      <c r="V37" s="13" t="s">
        <v>384</v>
      </c>
      <c r="W37" s="4" t="s">
        <v>383</v>
      </c>
    </row>
    <row r="38" spans="2:23" ht="64.05" hidden="1" customHeight="1" x14ac:dyDescent="0.3">
      <c r="B38" s="8" t="s">
        <v>34</v>
      </c>
      <c r="C38" s="3">
        <v>2018</v>
      </c>
      <c r="D38" s="2" t="s">
        <v>662</v>
      </c>
      <c r="E38" s="4" t="s">
        <v>36</v>
      </c>
      <c r="F38" s="4" t="s">
        <v>37</v>
      </c>
      <c r="G38" s="3" t="s">
        <v>3</v>
      </c>
      <c r="H38" s="3">
        <v>770</v>
      </c>
      <c r="I38" s="2" t="s">
        <v>12</v>
      </c>
      <c r="J38" s="4" t="s">
        <v>20</v>
      </c>
      <c r="K38" s="2" t="s">
        <v>19</v>
      </c>
      <c r="L38" s="4" t="s">
        <v>321</v>
      </c>
      <c r="M38" s="2">
        <f>55*24</f>
        <v>1320</v>
      </c>
      <c r="N38" s="4" t="s">
        <v>507</v>
      </c>
      <c r="O38" s="4" t="s">
        <v>38</v>
      </c>
      <c r="P38" s="4" t="s">
        <v>39</v>
      </c>
      <c r="Q38" s="2" t="s">
        <v>47</v>
      </c>
      <c r="R38" s="4" t="s">
        <v>40</v>
      </c>
      <c r="S38" s="4" t="s">
        <v>41</v>
      </c>
      <c r="T38" s="4" t="s">
        <v>42</v>
      </c>
      <c r="V38" s="13" t="s">
        <v>43</v>
      </c>
      <c r="W38" s="4" t="s">
        <v>44</v>
      </c>
    </row>
    <row r="39" spans="2:23" ht="64.05" hidden="1" customHeight="1" x14ac:dyDescent="0.3">
      <c r="B39" s="8" t="s">
        <v>268</v>
      </c>
      <c r="C39" s="3">
        <v>2019</v>
      </c>
      <c r="D39" s="2" t="s">
        <v>668</v>
      </c>
      <c r="E39" s="4" t="s">
        <v>267</v>
      </c>
      <c r="F39" s="4" t="s">
        <v>265</v>
      </c>
      <c r="G39" s="3" t="s">
        <v>232</v>
      </c>
      <c r="H39" s="3">
        <v>53</v>
      </c>
      <c r="I39" s="2" t="s">
        <v>269</v>
      </c>
      <c r="J39" s="4" t="s">
        <v>20</v>
      </c>
      <c r="K39" s="2" t="s">
        <v>87</v>
      </c>
      <c r="V39" s="13" t="s">
        <v>386</v>
      </c>
      <c r="W39" s="4" t="s">
        <v>385</v>
      </c>
    </row>
    <row r="40" spans="2:23" ht="64.05" hidden="1" customHeight="1" x14ac:dyDescent="0.3">
      <c r="B40" s="8" t="s">
        <v>118</v>
      </c>
      <c r="C40" s="3">
        <v>2020</v>
      </c>
      <c r="D40" s="2" t="s">
        <v>121</v>
      </c>
      <c r="E40" s="4" t="s">
        <v>119</v>
      </c>
      <c r="F40" s="4" t="s">
        <v>120</v>
      </c>
      <c r="G40" s="3" t="s">
        <v>3</v>
      </c>
      <c r="H40" s="3">
        <v>335</v>
      </c>
      <c r="I40" s="2" t="s">
        <v>12</v>
      </c>
      <c r="J40" s="4" t="s">
        <v>20</v>
      </c>
      <c r="K40" s="2" t="s">
        <v>122</v>
      </c>
      <c r="V40" s="13" t="s">
        <v>388</v>
      </c>
      <c r="W40" s="4" t="s">
        <v>387</v>
      </c>
    </row>
    <row r="41" spans="2:23" ht="64.05" hidden="1" customHeight="1" x14ac:dyDescent="0.3">
      <c r="B41" s="2" t="s">
        <v>301</v>
      </c>
      <c r="C41" s="3">
        <v>2018</v>
      </c>
      <c r="D41" s="2" t="s">
        <v>302</v>
      </c>
      <c r="E41" s="4" t="s">
        <v>299</v>
      </c>
      <c r="F41" s="4" t="s">
        <v>300</v>
      </c>
      <c r="G41" s="2" t="s">
        <v>305</v>
      </c>
      <c r="H41" s="3">
        <v>70</v>
      </c>
      <c r="I41" s="2" t="s">
        <v>303</v>
      </c>
      <c r="J41" s="4" t="s">
        <v>20</v>
      </c>
      <c r="K41" s="2" t="s">
        <v>304</v>
      </c>
    </row>
    <row r="42" spans="2:23" ht="64.05" hidden="1" customHeight="1" x14ac:dyDescent="0.3">
      <c r="B42" s="2" t="s">
        <v>275</v>
      </c>
      <c r="C42" s="3">
        <v>2005</v>
      </c>
      <c r="D42" s="2" t="s">
        <v>279</v>
      </c>
      <c r="E42" s="4" t="s">
        <v>276</v>
      </c>
      <c r="F42" s="4" t="s">
        <v>277</v>
      </c>
      <c r="G42" s="2" t="s">
        <v>280</v>
      </c>
      <c r="H42" s="3">
        <v>9450</v>
      </c>
      <c r="I42" s="2" t="s">
        <v>278</v>
      </c>
      <c r="J42" s="2" t="s">
        <v>110</v>
      </c>
      <c r="K42" s="2" t="s">
        <v>19</v>
      </c>
      <c r="V42" s="13" t="s">
        <v>390</v>
      </c>
      <c r="W42" s="4" t="s">
        <v>389</v>
      </c>
    </row>
    <row r="43" spans="2:23" ht="64.05" hidden="1" customHeight="1" x14ac:dyDescent="0.3">
      <c r="B43" s="8" t="s">
        <v>432</v>
      </c>
      <c r="C43" s="3">
        <v>2019</v>
      </c>
      <c r="D43" s="2" t="s">
        <v>661</v>
      </c>
      <c r="E43" s="4" t="s">
        <v>481</v>
      </c>
      <c r="F43" s="4" t="s">
        <v>480</v>
      </c>
      <c r="G43" s="3" t="s">
        <v>3</v>
      </c>
      <c r="H43" s="3">
        <v>51</v>
      </c>
      <c r="I43" s="2" t="s">
        <v>12</v>
      </c>
      <c r="J43" s="4" t="s">
        <v>20</v>
      </c>
      <c r="K43" s="2" t="s">
        <v>456</v>
      </c>
      <c r="L43" s="4" t="s">
        <v>482</v>
      </c>
      <c r="N43" s="4" t="s">
        <v>536</v>
      </c>
      <c r="P43" s="4" t="s">
        <v>537</v>
      </c>
      <c r="R43" s="4" t="s">
        <v>483</v>
      </c>
      <c r="S43" s="1" t="s">
        <v>538</v>
      </c>
      <c r="T43" s="4" t="s">
        <v>484</v>
      </c>
      <c r="V43" s="13" t="s">
        <v>552</v>
      </c>
      <c r="W43" s="4" t="s">
        <v>553</v>
      </c>
    </row>
    <row r="44" spans="2:23" ht="64.05" customHeight="1" x14ac:dyDescent="0.3">
      <c r="B44" s="16" t="s">
        <v>566</v>
      </c>
      <c r="C44" s="3">
        <v>2023</v>
      </c>
      <c r="E44" s="4" t="s">
        <v>565</v>
      </c>
      <c r="F44" s="4" t="s">
        <v>567</v>
      </c>
      <c r="G44" s="3" t="s">
        <v>568</v>
      </c>
      <c r="I44" s="2" t="s">
        <v>596</v>
      </c>
      <c r="J44" s="2" t="s">
        <v>110</v>
      </c>
      <c r="K44" s="2" t="s">
        <v>12</v>
      </c>
      <c r="V44" s="13" t="s">
        <v>622</v>
      </c>
      <c r="W44" s="4" t="s">
        <v>621</v>
      </c>
    </row>
    <row r="45" spans="2:23" ht="64.05" customHeight="1" x14ac:dyDescent="0.3">
      <c r="B45" s="16" t="s">
        <v>569</v>
      </c>
      <c r="C45" s="3">
        <v>2024</v>
      </c>
      <c r="E45" s="4" t="s">
        <v>577</v>
      </c>
      <c r="F45" s="4" t="s">
        <v>578</v>
      </c>
      <c r="G45" s="3" t="s">
        <v>181</v>
      </c>
      <c r="I45" s="2" t="s">
        <v>597</v>
      </c>
      <c r="J45" s="2" t="s">
        <v>110</v>
      </c>
      <c r="K45" s="2" t="s">
        <v>12</v>
      </c>
      <c r="V45" s="13" t="s">
        <v>624</v>
      </c>
      <c r="W45" s="4" t="s">
        <v>623</v>
      </c>
    </row>
    <row r="46" spans="2:23" ht="64.05" hidden="1" customHeight="1" x14ac:dyDescent="0.3">
      <c r="B46" s="2" t="s">
        <v>570</v>
      </c>
      <c r="C46" s="3">
        <v>2024</v>
      </c>
      <c r="E46" s="4" t="s">
        <v>579</v>
      </c>
      <c r="F46" s="4" t="s">
        <v>219</v>
      </c>
      <c r="G46" s="3" t="s">
        <v>181</v>
      </c>
      <c r="I46" s="2" t="s">
        <v>598</v>
      </c>
      <c r="J46" s="2" t="s">
        <v>110</v>
      </c>
      <c r="K46" s="2" t="s">
        <v>12</v>
      </c>
    </row>
    <row r="47" spans="2:23" ht="64.05" hidden="1" customHeight="1" x14ac:dyDescent="0.3">
      <c r="B47" s="2" t="s">
        <v>124</v>
      </c>
      <c r="C47" s="3">
        <v>2017</v>
      </c>
      <c r="D47" s="2" t="s">
        <v>125</v>
      </c>
      <c r="E47" s="4" t="s">
        <v>123</v>
      </c>
      <c r="F47" s="4" t="s">
        <v>126</v>
      </c>
      <c r="G47" s="3" t="s">
        <v>3</v>
      </c>
      <c r="H47" s="3">
        <v>163</v>
      </c>
      <c r="I47" s="2" t="s">
        <v>127</v>
      </c>
      <c r="J47" s="4" t="s">
        <v>20</v>
      </c>
      <c r="K47" s="2" t="s">
        <v>128</v>
      </c>
    </row>
    <row r="48" spans="2:23" ht="64.05" hidden="1" customHeight="1" x14ac:dyDescent="0.3">
      <c r="B48" s="8" t="s">
        <v>245</v>
      </c>
      <c r="C48" s="3">
        <v>2014</v>
      </c>
      <c r="D48" s="2" t="s">
        <v>246</v>
      </c>
      <c r="E48" s="4" t="s">
        <v>243</v>
      </c>
      <c r="F48" s="4" t="s">
        <v>228</v>
      </c>
      <c r="G48" s="3" t="s">
        <v>244</v>
      </c>
      <c r="H48" s="3">
        <v>150</v>
      </c>
      <c r="I48" s="2" t="s">
        <v>189</v>
      </c>
      <c r="J48" s="4" t="s">
        <v>20</v>
      </c>
      <c r="K48" s="2" t="s">
        <v>247</v>
      </c>
      <c r="L48" s="4" t="s">
        <v>337</v>
      </c>
      <c r="M48" s="3">
        <v>2621</v>
      </c>
      <c r="N48" s="4" t="s">
        <v>322</v>
      </c>
      <c r="V48" s="13" t="s">
        <v>392</v>
      </c>
      <c r="W48" s="4" t="s">
        <v>391</v>
      </c>
    </row>
    <row r="49" spans="2:23" ht="64.05" hidden="1" customHeight="1" x14ac:dyDescent="0.3">
      <c r="B49" s="2" t="s">
        <v>308</v>
      </c>
      <c r="C49" s="3">
        <v>2015</v>
      </c>
      <c r="D49" s="2" t="s">
        <v>246</v>
      </c>
      <c r="E49" s="4" t="s">
        <v>306</v>
      </c>
      <c r="F49" s="4" t="s">
        <v>307</v>
      </c>
      <c r="G49" s="2" t="s">
        <v>298</v>
      </c>
      <c r="H49" s="3">
        <v>460</v>
      </c>
      <c r="I49" s="2" t="s">
        <v>189</v>
      </c>
      <c r="J49" s="4" t="s">
        <v>20</v>
      </c>
      <c r="K49" s="2" t="s">
        <v>309</v>
      </c>
      <c r="V49" s="13" t="s">
        <v>394</v>
      </c>
      <c r="W49" s="4" t="s">
        <v>393</v>
      </c>
    </row>
    <row r="50" spans="2:23" ht="64.05" hidden="1" customHeight="1" x14ac:dyDescent="0.3">
      <c r="B50" s="2" t="s">
        <v>282</v>
      </c>
      <c r="C50" s="3">
        <v>2019</v>
      </c>
      <c r="D50" s="2" t="s">
        <v>284</v>
      </c>
      <c r="E50" s="4" t="s">
        <v>281</v>
      </c>
      <c r="F50" s="4" t="s">
        <v>283</v>
      </c>
      <c r="G50" s="2" t="s">
        <v>285</v>
      </c>
      <c r="H50" s="3">
        <v>3</v>
      </c>
      <c r="I50" s="2" t="s">
        <v>189</v>
      </c>
      <c r="J50" s="4" t="s">
        <v>20</v>
      </c>
      <c r="K50" s="2" t="s">
        <v>286</v>
      </c>
      <c r="V50" s="13" t="s">
        <v>396</v>
      </c>
      <c r="W50" s="4" t="s">
        <v>395</v>
      </c>
    </row>
    <row r="51" spans="2:23" ht="64.05" customHeight="1" x14ac:dyDescent="0.3">
      <c r="B51" s="16" t="s">
        <v>571</v>
      </c>
      <c r="C51" s="3">
        <v>2024</v>
      </c>
      <c r="E51" s="4" t="s">
        <v>580</v>
      </c>
      <c r="F51" s="4" t="s">
        <v>586</v>
      </c>
      <c r="I51" s="2" t="s">
        <v>599</v>
      </c>
      <c r="J51" s="2" t="s">
        <v>110</v>
      </c>
      <c r="K51" s="2" t="s">
        <v>12</v>
      </c>
      <c r="V51" s="13" t="s">
        <v>626</v>
      </c>
      <c r="W51" s="4" t="s">
        <v>625</v>
      </c>
    </row>
    <row r="52" spans="2:23" ht="64.05" hidden="1" customHeight="1" x14ac:dyDescent="0.3">
      <c r="B52" s="2" t="s">
        <v>129</v>
      </c>
      <c r="C52" s="3">
        <v>2018</v>
      </c>
      <c r="D52" s="2" t="s">
        <v>131</v>
      </c>
      <c r="E52" s="4" t="s">
        <v>130</v>
      </c>
      <c r="F52" s="4" t="s">
        <v>132</v>
      </c>
      <c r="G52" s="3" t="s">
        <v>3</v>
      </c>
      <c r="H52" s="3">
        <v>622</v>
      </c>
      <c r="I52" s="2" t="s">
        <v>12</v>
      </c>
      <c r="J52" s="4" t="s">
        <v>20</v>
      </c>
      <c r="K52" s="2" t="s">
        <v>133</v>
      </c>
      <c r="V52" s="13" t="s">
        <v>398</v>
      </c>
      <c r="W52" s="4" t="s">
        <v>397</v>
      </c>
    </row>
    <row r="53" spans="2:23" ht="64.05" hidden="1" customHeight="1" x14ac:dyDescent="0.3">
      <c r="B53" s="2" t="s">
        <v>197</v>
      </c>
      <c r="C53" s="3">
        <v>2024</v>
      </c>
      <c r="D53" s="2" t="s">
        <v>201</v>
      </c>
      <c r="E53" s="4" t="s">
        <v>198</v>
      </c>
      <c r="F53" s="4" t="s">
        <v>199</v>
      </c>
      <c r="G53" s="3" t="s">
        <v>181</v>
      </c>
      <c r="H53" s="3">
        <v>2</v>
      </c>
      <c r="I53" s="2" t="s">
        <v>189</v>
      </c>
      <c r="J53" s="4" t="s">
        <v>20</v>
      </c>
      <c r="K53" s="2" t="s">
        <v>146</v>
      </c>
      <c r="V53" s="13" t="s">
        <v>400</v>
      </c>
      <c r="W53" s="4" t="s">
        <v>399</v>
      </c>
    </row>
    <row r="54" spans="2:23" ht="64.05" hidden="1" customHeight="1" x14ac:dyDescent="0.3">
      <c r="B54" s="8" t="s">
        <v>135</v>
      </c>
      <c r="C54" s="3">
        <v>2021</v>
      </c>
      <c r="D54" s="2" t="s">
        <v>662</v>
      </c>
      <c r="E54" s="7" t="s">
        <v>134</v>
      </c>
      <c r="F54" s="7" t="s">
        <v>132</v>
      </c>
      <c r="G54" s="3" t="s">
        <v>3</v>
      </c>
      <c r="H54" s="3">
        <v>32</v>
      </c>
      <c r="I54" s="2" t="s">
        <v>12</v>
      </c>
      <c r="J54" s="4" t="s">
        <v>20</v>
      </c>
      <c r="K54" s="2" t="s">
        <v>136</v>
      </c>
      <c r="L54" s="4" t="s">
        <v>323</v>
      </c>
      <c r="M54" s="2">
        <f>889*2</f>
        <v>1778</v>
      </c>
      <c r="N54" s="4" t="s">
        <v>326</v>
      </c>
      <c r="P54" s="4" t="s">
        <v>515</v>
      </c>
      <c r="R54" s="4" t="s">
        <v>517</v>
      </c>
      <c r="S54" s="1" t="s">
        <v>516</v>
      </c>
      <c r="V54" s="13" t="s">
        <v>402</v>
      </c>
      <c r="W54" s="4" t="s">
        <v>401</v>
      </c>
    </row>
    <row r="55" spans="2:23" ht="64.05" hidden="1" customHeight="1" x14ac:dyDescent="0.3">
      <c r="B55" s="8" t="s">
        <v>433</v>
      </c>
      <c r="C55" s="3">
        <v>2023</v>
      </c>
      <c r="D55" s="2" t="s">
        <v>246</v>
      </c>
      <c r="E55" s="4" t="s">
        <v>485</v>
      </c>
      <c r="F55" s="4" t="s">
        <v>345</v>
      </c>
      <c r="G55" s="3" t="s">
        <v>3</v>
      </c>
      <c r="H55" s="3">
        <v>38</v>
      </c>
      <c r="I55" s="2" t="s">
        <v>12</v>
      </c>
      <c r="J55" s="4" t="s">
        <v>20</v>
      </c>
      <c r="K55" s="2" t="s">
        <v>456</v>
      </c>
      <c r="L55" s="4" t="s">
        <v>486</v>
      </c>
      <c r="N55" s="4" t="s">
        <v>487</v>
      </c>
      <c r="P55" s="4" t="s">
        <v>488</v>
      </c>
      <c r="Q55" s="3" t="s">
        <v>459</v>
      </c>
      <c r="R55" s="4" t="s">
        <v>494</v>
      </c>
      <c r="S55" s="4" t="s">
        <v>489</v>
      </c>
      <c r="T55" s="4" t="s">
        <v>498</v>
      </c>
      <c r="V55" s="13" t="s">
        <v>549</v>
      </c>
      <c r="W55" s="4" t="s">
        <v>548</v>
      </c>
    </row>
    <row r="56" spans="2:23" ht="64.05" hidden="1" customHeight="1" x14ac:dyDescent="0.3">
      <c r="B56" s="8" t="s">
        <v>203</v>
      </c>
      <c r="C56" s="3">
        <v>2020</v>
      </c>
      <c r="D56" s="2" t="s">
        <v>143</v>
      </c>
      <c r="E56" s="4" t="s">
        <v>202</v>
      </c>
      <c r="F56" s="4" t="s">
        <v>204</v>
      </c>
      <c r="G56" s="3" t="s">
        <v>181</v>
      </c>
      <c r="H56" s="3">
        <v>656</v>
      </c>
      <c r="I56" s="2" t="s">
        <v>189</v>
      </c>
      <c r="J56" s="4" t="s">
        <v>20</v>
      </c>
      <c r="K56" s="2" t="s">
        <v>205</v>
      </c>
      <c r="V56" s="13" t="s">
        <v>404</v>
      </c>
      <c r="W56" s="4" t="s">
        <v>403</v>
      </c>
    </row>
    <row r="57" spans="2:23" ht="64.05" hidden="1" customHeight="1" x14ac:dyDescent="0.3">
      <c r="B57" s="8" t="s">
        <v>207</v>
      </c>
      <c r="C57" s="3">
        <v>2019</v>
      </c>
      <c r="D57" s="2" t="s">
        <v>669</v>
      </c>
      <c r="E57" s="4" t="s">
        <v>208</v>
      </c>
      <c r="F57" s="4" t="s">
        <v>206</v>
      </c>
      <c r="G57" s="3" t="s">
        <v>181</v>
      </c>
      <c r="H57" s="3">
        <v>122</v>
      </c>
      <c r="I57" s="2" t="s">
        <v>189</v>
      </c>
      <c r="J57" s="4" t="s">
        <v>20</v>
      </c>
      <c r="K57" s="2" t="s">
        <v>146</v>
      </c>
      <c r="V57" s="13" t="s">
        <v>406</v>
      </c>
      <c r="W57" s="4" t="s">
        <v>405</v>
      </c>
    </row>
    <row r="58" spans="2:23" ht="64.05" hidden="1" customHeight="1" x14ac:dyDescent="0.3">
      <c r="B58" s="8" t="s">
        <v>138</v>
      </c>
      <c r="C58" s="3">
        <v>2018</v>
      </c>
      <c r="D58" s="2" t="s">
        <v>661</v>
      </c>
      <c r="E58" s="4" t="s">
        <v>137</v>
      </c>
      <c r="F58" s="4" t="s">
        <v>18</v>
      </c>
      <c r="G58" s="3" t="s">
        <v>3</v>
      </c>
      <c r="H58" s="3">
        <v>1877</v>
      </c>
      <c r="I58" s="2" t="s">
        <v>139</v>
      </c>
      <c r="J58" s="4" t="s">
        <v>20</v>
      </c>
      <c r="K58" s="2" t="s">
        <v>140</v>
      </c>
      <c r="L58" s="4" t="s">
        <v>528</v>
      </c>
      <c r="N58" s="4" t="s">
        <v>527</v>
      </c>
      <c r="P58" s="4" t="s">
        <v>529</v>
      </c>
      <c r="R58" s="4" t="s">
        <v>526</v>
      </c>
      <c r="S58" s="1" t="s">
        <v>525</v>
      </c>
      <c r="V58" s="13" t="s">
        <v>408</v>
      </c>
      <c r="W58" s="4" t="s">
        <v>407</v>
      </c>
    </row>
    <row r="59" spans="2:23" ht="64.05" hidden="1" customHeight="1" x14ac:dyDescent="0.3">
      <c r="B59" s="2" t="s">
        <v>290</v>
      </c>
      <c r="C59" s="3">
        <v>2020</v>
      </c>
      <c r="D59" s="2" t="s">
        <v>291</v>
      </c>
      <c r="E59" s="4" t="s">
        <v>287</v>
      </c>
      <c r="F59" s="4" t="s">
        <v>288</v>
      </c>
      <c r="G59" s="2" t="s">
        <v>289</v>
      </c>
      <c r="H59" s="3">
        <v>301</v>
      </c>
      <c r="I59" s="2" t="s">
        <v>292</v>
      </c>
      <c r="J59" s="2" t="s">
        <v>110</v>
      </c>
      <c r="K59" s="2" t="s">
        <v>12</v>
      </c>
      <c r="V59" s="13" t="s">
        <v>441</v>
      </c>
      <c r="W59" s="4" t="s">
        <v>440</v>
      </c>
    </row>
    <row r="60" spans="2:23" ht="64.05" hidden="1" customHeight="1" x14ac:dyDescent="0.3">
      <c r="B60" s="8" t="s">
        <v>250</v>
      </c>
      <c r="C60" s="3">
        <v>2015</v>
      </c>
      <c r="D60" s="2" t="s">
        <v>143</v>
      </c>
      <c r="E60" s="4" t="s">
        <v>249</v>
      </c>
      <c r="F60" s="4" t="s">
        <v>228</v>
      </c>
      <c r="G60" s="3" t="s">
        <v>248</v>
      </c>
      <c r="H60" s="3">
        <v>833</v>
      </c>
      <c r="I60" s="2" t="s">
        <v>189</v>
      </c>
      <c r="J60" s="4" t="s">
        <v>20</v>
      </c>
      <c r="K60" s="2" t="s">
        <v>133</v>
      </c>
      <c r="V60" s="13" t="s">
        <v>410</v>
      </c>
      <c r="W60" s="4" t="s">
        <v>409</v>
      </c>
    </row>
    <row r="61" spans="2:23" ht="64.05" hidden="1" customHeight="1" x14ac:dyDescent="0.3">
      <c r="B61" s="2" t="s">
        <v>210</v>
      </c>
      <c r="C61" s="3">
        <v>2020</v>
      </c>
      <c r="D61" s="2" t="s">
        <v>212</v>
      </c>
      <c r="E61" s="4" t="s">
        <v>209</v>
      </c>
      <c r="F61" s="4" t="s">
        <v>211</v>
      </c>
      <c r="G61" s="3" t="s">
        <v>181</v>
      </c>
      <c r="H61" s="3">
        <v>49</v>
      </c>
      <c r="I61" s="2" t="s">
        <v>213</v>
      </c>
      <c r="J61" s="2" t="s">
        <v>110</v>
      </c>
      <c r="K61" s="2" t="s">
        <v>12</v>
      </c>
      <c r="V61" s="13" t="s">
        <v>412</v>
      </c>
      <c r="W61" s="4" t="s">
        <v>411</v>
      </c>
    </row>
    <row r="62" spans="2:23" ht="64.05" customHeight="1" x14ac:dyDescent="0.3">
      <c r="B62" s="16" t="s">
        <v>572</v>
      </c>
      <c r="C62" s="3">
        <v>2015</v>
      </c>
      <c r="E62" s="4" t="s">
        <v>581</v>
      </c>
      <c r="F62" s="4" t="s">
        <v>582</v>
      </c>
      <c r="G62" s="2" t="s">
        <v>583</v>
      </c>
      <c r="I62" s="2" t="s">
        <v>600</v>
      </c>
      <c r="J62" s="2" t="s">
        <v>110</v>
      </c>
      <c r="K62" s="2" t="s">
        <v>601</v>
      </c>
      <c r="V62" s="13" t="s">
        <v>628</v>
      </c>
      <c r="W62" s="4" t="s">
        <v>627</v>
      </c>
    </row>
    <row r="63" spans="2:23" ht="64.05" hidden="1" customHeight="1" x14ac:dyDescent="0.3">
      <c r="B63" s="2" t="s">
        <v>142</v>
      </c>
      <c r="C63" s="3">
        <v>2021</v>
      </c>
      <c r="D63" s="2" t="s">
        <v>143</v>
      </c>
      <c r="E63" s="4" t="s">
        <v>141</v>
      </c>
      <c r="F63" s="4" t="s">
        <v>120</v>
      </c>
      <c r="G63" s="3" t="s">
        <v>3</v>
      </c>
      <c r="H63" s="3">
        <v>87</v>
      </c>
      <c r="I63" s="2" t="s">
        <v>12</v>
      </c>
      <c r="J63" s="4" t="s">
        <v>20</v>
      </c>
      <c r="K63" s="2" t="s">
        <v>133</v>
      </c>
      <c r="V63" s="13" t="s">
        <v>414</v>
      </c>
      <c r="W63" s="4" t="s">
        <v>413</v>
      </c>
    </row>
    <row r="64" spans="2:23" ht="64.05" hidden="1" customHeight="1" x14ac:dyDescent="0.3">
      <c r="B64" s="2" t="s">
        <v>144</v>
      </c>
      <c r="C64" s="3">
        <v>2022</v>
      </c>
      <c r="D64" s="2" t="s">
        <v>147</v>
      </c>
      <c r="E64" s="4" t="s">
        <v>145</v>
      </c>
      <c r="F64" s="4" t="s">
        <v>18</v>
      </c>
      <c r="G64" s="3" t="s">
        <v>3</v>
      </c>
      <c r="H64" s="3">
        <v>19</v>
      </c>
      <c r="I64" s="2" t="s">
        <v>12</v>
      </c>
      <c r="J64" s="4" t="s">
        <v>20</v>
      </c>
      <c r="K64" s="2" t="s">
        <v>146</v>
      </c>
      <c r="V64" s="13" t="s">
        <v>416</v>
      </c>
      <c r="W64" s="4" t="s">
        <v>415</v>
      </c>
    </row>
    <row r="65" spans="2:23" ht="64.05" hidden="1" customHeight="1" x14ac:dyDescent="0.3">
      <c r="B65" s="2" t="s">
        <v>149</v>
      </c>
      <c r="C65" s="3">
        <v>2018</v>
      </c>
      <c r="D65" s="2" t="s">
        <v>150</v>
      </c>
      <c r="E65" s="4" t="s">
        <v>148</v>
      </c>
      <c r="F65" s="4" t="s">
        <v>113</v>
      </c>
      <c r="G65" s="3" t="s">
        <v>3</v>
      </c>
      <c r="H65" s="3">
        <v>175</v>
      </c>
      <c r="I65" s="2" t="s">
        <v>151</v>
      </c>
      <c r="J65" s="4" t="s">
        <v>20</v>
      </c>
      <c r="K65" s="2" t="s">
        <v>152</v>
      </c>
    </row>
    <row r="66" spans="2:23" ht="64.05" hidden="1" customHeight="1" x14ac:dyDescent="0.3">
      <c r="B66" s="2" t="s">
        <v>252</v>
      </c>
      <c r="C66" s="3">
        <v>2016</v>
      </c>
      <c r="D66" s="2" t="s">
        <v>254</v>
      </c>
      <c r="E66" s="4" t="s">
        <v>251</v>
      </c>
      <c r="F66" s="4" t="s">
        <v>228</v>
      </c>
      <c r="G66" s="3" t="s">
        <v>253</v>
      </c>
      <c r="H66" s="3">
        <v>5</v>
      </c>
      <c r="I66" s="2" t="s">
        <v>240</v>
      </c>
      <c r="J66" s="2" t="s">
        <v>110</v>
      </c>
      <c r="K66" s="2" t="s">
        <v>255</v>
      </c>
      <c r="V66" s="13" t="s">
        <v>443</v>
      </c>
      <c r="W66" s="4" t="s">
        <v>442</v>
      </c>
    </row>
    <row r="67" spans="2:23" ht="64.05" hidden="1" customHeight="1" x14ac:dyDescent="0.3">
      <c r="B67" s="8" t="s">
        <v>214</v>
      </c>
      <c r="C67" s="3">
        <v>2011</v>
      </c>
      <c r="D67" s="2" t="s">
        <v>670</v>
      </c>
      <c r="E67" s="4" t="s">
        <v>215</v>
      </c>
      <c r="F67" s="4" t="s">
        <v>211</v>
      </c>
      <c r="G67" s="3" t="s">
        <v>181</v>
      </c>
      <c r="H67" s="3">
        <v>2042</v>
      </c>
      <c r="I67" s="2" t="s">
        <v>189</v>
      </c>
      <c r="J67" s="4" t="s">
        <v>20</v>
      </c>
      <c r="K67" s="2" t="s">
        <v>216</v>
      </c>
      <c r="L67" s="4" t="s">
        <v>339</v>
      </c>
      <c r="M67" s="3">
        <v>49</v>
      </c>
      <c r="N67" s="4" t="s">
        <v>511</v>
      </c>
      <c r="S67" s="1" t="s">
        <v>512</v>
      </c>
      <c r="V67" s="13" t="s">
        <v>418</v>
      </c>
      <c r="W67" s="4" t="s">
        <v>417</v>
      </c>
    </row>
    <row r="68" spans="2:23" ht="64.05" customHeight="1" x14ac:dyDescent="0.3">
      <c r="B68" s="16" t="s">
        <v>573</v>
      </c>
      <c r="C68" s="3">
        <v>2016</v>
      </c>
      <c r="E68" s="4" t="s">
        <v>584</v>
      </c>
      <c r="F68" s="4" t="s">
        <v>587</v>
      </c>
      <c r="G68" s="3" t="s">
        <v>564</v>
      </c>
      <c r="I68" s="2" t="s">
        <v>12</v>
      </c>
      <c r="J68" s="4" t="s">
        <v>20</v>
      </c>
      <c r="K68" s="2" t="s">
        <v>602</v>
      </c>
      <c r="V68" s="13" t="s">
        <v>630</v>
      </c>
      <c r="W68" s="4" t="s">
        <v>629</v>
      </c>
    </row>
    <row r="69" spans="2:23" ht="64.05" hidden="1" customHeight="1" x14ac:dyDescent="0.3">
      <c r="B69" s="8" t="s">
        <v>50</v>
      </c>
      <c r="C69" s="3">
        <v>2024</v>
      </c>
      <c r="D69" s="2" t="s">
        <v>662</v>
      </c>
      <c r="E69" s="4" t="s">
        <v>51</v>
      </c>
      <c r="F69" s="4" t="s">
        <v>52</v>
      </c>
      <c r="G69" s="3" t="s">
        <v>3</v>
      </c>
      <c r="H69" s="3">
        <v>6</v>
      </c>
      <c r="I69" s="2" t="s">
        <v>12</v>
      </c>
      <c r="J69" s="4" t="s">
        <v>20</v>
      </c>
      <c r="K69" s="2" t="s">
        <v>19</v>
      </c>
      <c r="L69" s="4" t="s">
        <v>55</v>
      </c>
      <c r="M69" s="2">
        <f>153*10</f>
        <v>1530</v>
      </c>
      <c r="N69" s="4" t="s">
        <v>510</v>
      </c>
      <c r="O69" s="4" t="s">
        <v>56</v>
      </c>
      <c r="P69" s="4" t="s">
        <v>58</v>
      </c>
      <c r="Q69" s="2" t="s">
        <v>57</v>
      </c>
      <c r="R69" s="4" t="s">
        <v>59</v>
      </c>
      <c r="S69" s="4" t="s">
        <v>60</v>
      </c>
      <c r="T69" s="4" t="s">
        <v>61</v>
      </c>
      <c r="V69" s="13" t="s">
        <v>54</v>
      </c>
      <c r="W69" s="4" t="s">
        <v>53</v>
      </c>
    </row>
    <row r="70" spans="2:23" ht="64.05" hidden="1" customHeight="1" x14ac:dyDescent="0.3">
      <c r="B70" s="2" t="s">
        <v>218</v>
      </c>
      <c r="C70" s="3">
        <v>2022</v>
      </c>
      <c r="D70" s="2" t="s">
        <v>221</v>
      </c>
      <c r="E70" s="4" t="s">
        <v>217</v>
      </c>
      <c r="F70" s="4" t="s">
        <v>219</v>
      </c>
      <c r="G70" s="3" t="s">
        <v>181</v>
      </c>
      <c r="H70" s="3">
        <v>11</v>
      </c>
      <c r="I70" s="2" t="s">
        <v>220</v>
      </c>
      <c r="J70" s="4" t="s">
        <v>20</v>
      </c>
      <c r="K70" s="2" t="s">
        <v>12</v>
      </c>
      <c r="V70" s="13" t="s">
        <v>445</v>
      </c>
      <c r="W70" s="4" t="s">
        <v>444</v>
      </c>
    </row>
    <row r="71" spans="2:23" ht="64.05" customHeight="1" x14ac:dyDescent="0.3">
      <c r="B71" s="16" t="s">
        <v>258</v>
      </c>
      <c r="C71" s="3">
        <v>2018</v>
      </c>
      <c r="D71" s="2" t="s">
        <v>254</v>
      </c>
      <c r="E71" s="4" t="s">
        <v>256</v>
      </c>
      <c r="F71" s="4" t="s">
        <v>228</v>
      </c>
      <c r="G71" s="3" t="s">
        <v>257</v>
      </c>
      <c r="H71" s="3">
        <v>37</v>
      </c>
      <c r="I71" s="2" t="s">
        <v>171</v>
      </c>
      <c r="J71" s="2" t="s">
        <v>110</v>
      </c>
      <c r="K71" s="2" t="s">
        <v>255</v>
      </c>
      <c r="V71" s="13" t="s">
        <v>631</v>
      </c>
      <c r="W71" s="4" t="s">
        <v>446</v>
      </c>
    </row>
    <row r="72" spans="2:23" ht="64.05" hidden="1" customHeight="1" x14ac:dyDescent="0.3">
      <c r="B72" s="2" t="s">
        <v>153</v>
      </c>
      <c r="C72" s="3">
        <v>2010</v>
      </c>
      <c r="D72" s="2" t="s">
        <v>156</v>
      </c>
      <c r="E72" s="7" t="s">
        <v>155</v>
      </c>
      <c r="F72" s="4" t="s">
        <v>154</v>
      </c>
      <c r="G72" s="3" t="s">
        <v>3</v>
      </c>
      <c r="H72" s="3">
        <v>417</v>
      </c>
      <c r="I72" s="2" t="s">
        <v>157</v>
      </c>
      <c r="J72" s="2" t="s">
        <v>110</v>
      </c>
      <c r="K72" s="2" t="s">
        <v>158</v>
      </c>
      <c r="V72" s="13" t="s">
        <v>448</v>
      </c>
      <c r="W72" s="4" t="s">
        <v>447</v>
      </c>
    </row>
    <row r="73" spans="2:23" ht="64.05" customHeight="1" x14ac:dyDescent="0.3">
      <c r="B73" s="16" t="s">
        <v>574</v>
      </c>
      <c r="C73" s="3">
        <v>2015</v>
      </c>
      <c r="E73" s="4" t="s">
        <v>585</v>
      </c>
      <c r="F73" s="4" t="s">
        <v>588</v>
      </c>
      <c r="I73" s="2" t="s">
        <v>102</v>
      </c>
      <c r="J73" s="2" t="s">
        <v>110</v>
      </c>
      <c r="K73" s="2" t="s">
        <v>603</v>
      </c>
      <c r="V73" s="13" t="s">
        <v>633</v>
      </c>
      <c r="W73" s="4" t="s">
        <v>632</v>
      </c>
    </row>
    <row r="74" spans="2:23" ht="64.05" hidden="1" customHeight="1" x14ac:dyDescent="0.3">
      <c r="B74" s="2" t="s">
        <v>222</v>
      </c>
      <c r="C74" s="3">
        <v>2023</v>
      </c>
      <c r="D74" s="2" t="s">
        <v>212</v>
      </c>
      <c r="E74" s="4" t="s">
        <v>223</v>
      </c>
      <c r="F74" s="4" t="s">
        <v>188</v>
      </c>
      <c r="G74" s="3" t="s">
        <v>181</v>
      </c>
      <c r="H74" s="3">
        <v>97</v>
      </c>
      <c r="I74" s="2" t="s">
        <v>213</v>
      </c>
      <c r="J74" s="2" t="s">
        <v>110</v>
      </c>
      <c r="K74" s="2" t="s">
        <v>12</v>
      </c>
      <c r="V74" s="13" t="s">
        <v>450</v>
      </c>
      <c r="W74" s="4" t="s">
        <v>449</v>
      </c>
    </row>
    <row r="75" spans="2:23" ht="64.05" customHeight="1" x14ac:dyDescent="0.3">
      <c r="B75" s="16" t="s">
        <v>575</v>
      </c>
      <c r="C75" s="3">
        <v>2020</v>
      </c>
      <c r="E75" s="4" t="s">
        <v>589</v>
      </c>
      <c r="F75" s="4" t="s">
        <v>590</v>
      </c>
      <c r="G75" s="3" t="s">
        <v>591</v>
      </c>
      <c r="I75" s="2" t="s">
        <v>604</v>
      </c>
      <c r="K75" s="2" t="s">
        <v>12</v>
      </c>
      <c r="V75" s="13" t="s">
        <v>635</v>
      </c>
      <c r="W75" s="4" t="s">
        <v>634</v>
      </c>
    </row>
    <row r="76" spans="2:23" ht="64.05" hidden="1" customHeight="1" x14ac:dyDescent="0.3">
      <c r="B76" s="2" t="s">
        <v>576</v>
      </c>
      <c r="C76" s="3">
        <v>2022</v>
      </c>
      <c r="E76" s="4" t="s">
        <v>592</v>
      </c>
      <c r="F76" s="4" t="s">
        <v>219</v>
      </c>
      <c r="G76" s="3" t="s">
        <v>181</v>
      </c>
      <c r="I76" s="2" t="s">
        <v>605</v>
      </c>
      <c r="J76" s="2" t="s">
        <v>110</v>
      </c>
      <c r="K76" s="2" t="s">
        <v>606</v>
      </c>
      <c r="V76" s="13" t="s">
        <v>637</v>
      </c>
      <c r="W76" s="4" t="s">
        <v>636</v>
      </c>
    </row>
    <row r="77" spans="2:23" ht="64.05" hidden="1" customHeight="1" x14ac:dyDescent="0.3">
      <c r="B77" s="8" t="s">
        <v>434</v>
      </c>
      <c r="C77" s="3">
        <v>2021</v>
      </c>
      <c r="D77" s="2" t="s">
        <v>661</v>
      </c>
      <c r="E77" s="4" t="s">
        <v>490</v>
      </c>
      <c r="F77" s="4" t="s">
        <v>18</v>
      </c>
      <c r="G77" s="3" t="s">
        <v>3</v>
      </c>
      <c r="H77" s="3">
        <v>167</v>
      </c>
      <c r="I77" s="2" t="s">
        <v>12</v>
      </c>
      <c r="J77" s="4" t="s">
        <v>20</v>
      </c>
      <c r="K77" s="2" t="s">
        <v>456</v>
      </c>
      <c r="L77" s="4" t="s">
        <v>491</v>
      </c>
      <c r="N77" s="4" t="s">
        <v>492</v>
      </c>
      <c r="P77" s="4" t="s">
        <v>493</v>
      </c>
      <c r="Q77" s="3" t="s">
        <v>459</v>
      </c>
      <c r="R77" s="4" t="s">
        <v>496</v>
      </c>
      <c r="S77" s="1" t="s">
        <v>495</v>
      </c>
      <c r="T77" s="4" t="s">
        <v>497</v>
      </c>
      <c r="V77" s="13" t="s">
        <v>550</v>
      </c>
      <c r="W77" s="4" t="s">
        <v>551</v>
      </c>
    </row>
    <row r="78" spans="2:23" ht="64.05" hidden="1" customHeight="1" x14ac:dyDescent="0.3">
      <c r="B78" s="8" t="s">
        <v>660</v>
      </c>
      <c r="C78" s="3">
        <v>2019</v>
      </c>
      <c r="D78" s="2" t="s">
        <v>661</v>
      </c>
      <c r="E78" s="4" t="s">
        <v>224</v>
      </c>
      <c r="F78" s="4" t="s">
        <v>225</v>
      </c>
      <c r="G78" s="3" t="s">
        <v>181</v>
      </c>
      <c r="H78" s="3">
        <v>57</v>
      </c>
      <c r="I78" s="2" t="s">
        <v>189</v>
      </c>
      <c r="J78" s="4" t="s">
        <v>20</v>
      </c>
      <c r="K78" s="2" t="s">
        <v>226</v>
      </c>
      <c r="L78" s="4" t="s">
        <v>530</v>
      </c>
      <c r="N78" s="4" t="s">
        <v>531</v>
      </c>
      <c r="P78" s="4" t="s">
        <v>533</v>
      </c>
      <c r="Q78" s="2" t="s">
        <v>532</v>
      </c>
      <c r="R78" s="4" t="s">
        <v>535</v>
      </c>
      <c r="S78" s="1" t="s">
        <v>534</v>
      </c>
      <c r="V78" s="13" t="s">
        <v>420</v>
      </c>
      <c r="W78" s="4" t="s">
        <v>419</v>
      </c>
    </row>
    <row r="79" spans="2:23" ht="64.05" hidden="1" customHeight="1" x14ac:dyDescent="0.3">
      <c r="B79" s="9" t="s">
        <v>271</v>
      </c>
      <c r="C79" s="3">
        <v>2019</v>
      </c>
      <c r="D79" s="2" t="s">
        <v>272</v>
      </c>
      <c r="E79" s="4" t="s">
        <v>270</v>
      </c>
      <c r="F79" s="4" t="s">
        <v>265</v>
      </c>
      <c r="G79" s="3" t="s">
        <v>232</v>
      </c>
      <c r="H79" s="3">
        <v>12</v>
      </c>
      <c r="I79" s="2" t="s">
        <v>273</v>
      </c>
      <c r="J79" s="2" t="s">
        <v>110</v>
      </c>
      <c r="K79" s="2" t="s">
        <v>274</v>
      </c>
      <c r="W79" s="4" t="s">
        <v>451</v>
      </c>
    </row>
    <row r="80" spans="2:23" ht="64.95" hidden="1" customHeight="1" x14ac:dyDescent="0.3">
      <c r="B80" s="2" t="s">
        <v>81</v>
      </c>
      <c r="C80" s="3">
        <v>2018</v>
      </c>
      <c r="D80" s="2" t="s">
        <v>159</v>
      </c>
      <c r="E80" s="4" t="s">
        <v>82</v>
      </c>
      <c r="F80" s="4" t="s">
        <v>18</v>
      </c>
      <c r="G80" s="3" t="s">
        <v>3</v>
      </c>
      <c r="H80" s="3">
        <v>71</v>
      </c>
      <c r="I80" s="2" t="s">
        <v>12</v>
      </c>
      <c r="J80" s="2" t="s">
        <v>110</v>
      </c>
      <c r="K80" s="2" t="s">
        <v>160</v>
      </c>
      <c r="V80" s="13" t="s">
        <v>422</v>
      </c>
      <c r="W80" s="4" t="s">
        <v>421</v>
      </c>
    </row>
    <row r="81" spans="17:17" ht="64.95" customHeight="1" x14ac:dyDescent="0.3">
      <c r="Q81" s="25"/>
    </row>
    <row r="82" spans="17:17" ht="64.95" customHeight="1" x14ac:dyDescent="0.3">
      <c r="Q82" s="17"/>
    </row>
    <row r="83" spans="17:17" ht="64.95" customHeight="1" x14ac:dyDescent="0.3"/>
    <row r="84" spans="17:17" ht="64.95" customHeight="1" x14ac:dyDescent="0.3"/>
    <row r="85" spans="17:17" ht="64.95" customHeight="1" x14ac:dyDescent="0.3"/>
    <row r="86" spans="17:17" ht="64.95" customHeight="1" x14ac:dyDescent="0.3"/>
    <row r="87" spans="17:17" ht="64.95" customHeight="1" x14ac:dyDescent="0.3"/>
    <row r="88" spans="17:17" ht="64.95" customHeight="1" x14ac:dyDescent="0.3"/>
    <row r="89" spans="17:17" ht="64.95" customHeight="1" x14ac:dyDescent="0.3"/>
    <row r="90" spans="17:17" ht="64.95" customHeight="1" x14ac:dyDescent="0.3"/>
    <row r="91" spans="17:17" ht="64.95" customHeight="1" x14ac:dyDescent="0.3"/>
    <row r="92" spans="17:17" ht="64.95" customHeight="1" x14ac:dyDescent="0.3"/>
    <row r="93" spans="17:17" ht="64.95" customHeight="1" x14ac:dyDescent="0.3"/>
    <row r="94" spans="17:17" ht="64.95" customHeight="1" x14ac:dyDescent="0.3"/>
    <row r="95" spans="17:17" ht="64.95" customHeight="1" x14ac:dyDescent="0.3"/>
    <row r="96" spans="17:17" ht="64.95" customHeight="1" x14ac:dyDescent="0.3"/>
    <row r="97" ht="64.95" customHeight="1" x14ac:dyDescent="0.3"/>
    <row r="98" ht="64.95" customHeight="1" x14ac:dyDescent="0.3"/>
  </sheetData>
  <autoFilter ref="B2:W80" xr:uid="{F28C71EC-4F76-514A-AA19-1A1EB718F375}">
    <filterColumn colId="0">
      <colorFilter dxfId="0"/>
    </filterColumn>
  </autoFilter>
  <hyperlinks>
    <hyperlink ref="V4" r:id="rId1" xr:uid="{2E612862-4A65-C146-8E0C-2AF3D9AC6138}"/>
    <hyperlink ref="V21" r:id="rId2" xr:uid="{EE1816E3-165A-9346-93F3-AABA00C39C7F}"/>
    <hyperlink ref="V38" r:id="rId3" xr:uid="{685EDC51-60D2-644E-B525-DE4AC5247237}"/>
    <hyperlink ref="V69" r:id="rId4" xr:uid="{3A913DC7-9037-B240-BE51-72C7416C20FA}"/>
    <hyperlink ref="V26" r:id="rId5" xr:uid="{BE95D0E5-40E5-C74B-9077-01E919762ED1}"/>
    <hyperlink ref="V5" r:id="rId6" xr:uid="{060EF776-C9E4-1E4A-9164-6543D6AAD768}"/>
    <hyperlink ref="V6" r:id="rId7" xr:uid="{37B79721-70B6-6D49-A731-0DC242A85C66}"/>
    <hyperlink ref="V7" r:id="rId8" xr:uid="{96C0E4F0-5EE4-D049-9762-C69DD4FD84FE}"/>
    <hyperlink ref="V8" r:id="rId9" xr:uid="{5F118312-A295-1447-AAE1-4B91E70DA71A}"/>
    <hyperlink ref="V12" r:id="rId10" xr:uid="{B46DE2B2-CCDC-5845-8B0D-8DA6879AB4AC}"/>
    <hyperlink ref="V13" r:id="rId11" xr:uid="{9E668053-371E-9643-A516-D2854F73E796}"/>
    <hyperlink ref="V16" r:id="rId12" xr:uid="{3B0F5F00-2DE4-9E43-8CE1-F83F0D3E2C05}"/>
    <hyperlink ref="V17" r:id="rId13" xr:uid="{3BCC9B20-5E6D-C947-87CF-7233F856FF2E}"/>
    <hyperlink ref="V19" r:id="rId14" xr:uid="{7189CB1F-4274-B64A-82F0-2F41CCF25C46}"/>
    <hyperlink ref="V18" r:id="rId15" xr:uid="{C6EBE661-A824-DB47-BE86-55E4CDE380BA}"/>
    <hyperlink ref="V23" r:id="rId16" xr:uid="{8194A637-47E1-9641-93A5-28025287F4E6}"/>
    <hyperlink ref="V28" r:id="rId17" xr:uid="{9778E32D-1760-5946-9FA7-FFDC8572A01B}"/>
    <hyperlink ref="V29" r:id="rId18" xr:uid="{64908BEF-6EA4-B849-A51D-7D7243083255}"/>
    <hyperlink ref="V31" r:id="rId19" xr:uid="{90780CA3-2E72-2F49-BA09-7662729423AA}"/>
    <hyperlink ref="V32" r:id="rId20" xr:uid="{2E69D08E-F872-BF45-B452-755109B96A91}"/>
    <hyperlink ref="V33" r:id="rId21" xr:uid="{048E12D1-5E5D-2F4F-A53B-F2FC18B04227}"/>
    <hyperlink ref="V36" r:id="rId22" xr:uid="{1E3FE56F-2E26-0945-B0B4-85CB4BDF4BF3}"/>
    <hyperlink ref="V37" r:id="rId23" xr:uid="{06240811-0036-AD46-AF66-87A7BF0B70B0}"/>
    <hyperlink ref="V39" r:id="rId24" xr:uid="{E96B8808-2A2F-684B-99F9-87AF87FF954A}"/>
    <hyperlink ref="V40" r:id="rId25" xr:uid="{6B05CF7A-7481-0D41-AF5E-204F9E06AED2}"/>
    <hyperlink ref="V42" r:id="rId26" xr:uid="{41424C0A-FF54-B445-9D0A-AE0596C2FABE}"/>
    <hyperlink ref="V48" r:id="rId27" xr:uid="{712D4E47-5687-9D4D-B8FC-0F138D6393E0}"/>
    <hyperlink ref="V49" r:id="rId28" xr:uid="{2963FC0E-AEA2-2746-BBF1-42790D6CF0AA}"/>
    <hyperlink ref="V50" r:id="rId29" xr:uid="{34A5D71C-E3B7-0E46-AA10-CC9033912F17}"/>
    <hyperlink ref="V52" r:id="rId30" xr:uid="{C5EEA042-FFA2-8249-9298-761182383F0F}"/>
    <hyperlink ref="V53" r:id="rId31" xr:uid="{80D17FA1-DAC9-334E-BBDE-388ED013F3A0}"/>
    <hyperlink ref="V54" r:id="rId32" xr:uid="{AF4D8B7D-74D4-5441-B9AA-DC8FD1AD3A60}"/>
    <hyperlink ref="V56" r:id="rId33" xr:uid="{7CB6CE06-B0D4-FA41-9A24-6B615F56B15F}"/>
    <hyperlink ref="V57" r:id="rId34" xr:uid="{211FFEAB-FBCF-D249-8BE8-5264F813D2E8}"/>
    <hyperlink ref="V58" r:id="rId35" xr:uid="{3F27DF4B-177D-0E42-AD6B-0425931E10B7}"/>
    <hyperlink ref="V60" r:id="rId36" xr:uid="{37065E6F-0B75-FC46-8665-7D876CA726B5}"/>
    <hyperlink ref="V61" r:id="rId37" xr:uid="{F65DCA8C-3DAD-534C-90D9-1CAE3EBBF73B}"/>
    <hyperlink ref="V63" r:id="rId38" xr:uid="{2799DD02-7740-DD44-B94C-A7E4AE5264EB}"/>
    <hyperlink ref="V64" r:id="rId39" xr:uid="{A6FF6020-9D19-C647-9DD9-D5576A4DBCF5}"/>
    <hyperlink ref="V67" r:id="rId40" xr:uid="{730D9039-5B01-B548-A3B0-CDD1A76D8337}"/>
    <hyperlink ref="V78" r:id="rId41" xr:uid="{1F2690B9-5EA7-F447-900E-FB4DD8420E62}"/>
    <hyperlink ref="V80" r:id="rId42" xr:uid="{62B80E74-87E2-4946-8DEF-3677E65DF437}"/>
    <hyperlink ref="V9" r:id="rId43" xr:uid="{57B1BD61-C6DF-1A48-AF7A-75A6EB5E27E4}"/>
    <hyperlink ref="V3" r:id="rId44" xr:uid="{FFF61E1F-4073-5B4C-8EEA-AB075A741EC8}"/>
    <hyperlink ref="V59" r:id="rId45" xr:uid="{C40965E3-DE25-F541-8912-12E066AE40D3}"/>
    <hyperlink ref="V66" r:id="rId46" xr:uid="{C15F4A48-4F38-F341-95F1-6268FDCB8902}"/>
    <hyperlink ref="V70" r:id="rId47" xr:uid="{C2E3F7D3-32D6-7C4F-B5BE-4F980C8B6C89}"/>
    <hyperlink ref="V72" r:id="rId48" xr:uid="{094C2232-7251-8646-BF9F-E1578E4A248C}"/>
    <hyperlink ref="V74" r:id="rId49" xr:uid="{274DC896-5FFA-954B-8C84-CE9D9EAFAE2F}"/>
    <hyperlink ref="V20" r:id="rId50" xr:uid="{87F29BC8-0A8E-B943-B11C-5B9FD6400346}"/>
    <hyperlink ref="V22" r:id="rId51" xr:uid="{CCA94226-4ACA-0740-B77E-21D76478EF98}"/>
    <hyperlink ref="V55" r:id="rId52" xr:uid="{EF238D2F-03F7-7143-915E-EFE68CEE26B9}"/>
    <hyperlink ref="V77" r:id="rId53" xr:uid="{F3EFA96B-65DB-B34B-9955-D799B9C5895A}"/>
    <hyperlink ref="V43" r:id="rId54" xr:uid="{0191F9C2-68A5-6246-952E-3CDD195B2642}"/>
    <hyperlink ref="V11" r:id="rId55" xr:uid="{8800F9D0-D341-3044-9226-D30E3CEA1DAE}"/>
    <hyperlink ref="V15" r:id="rId56" xr:uid="{45D1EB48-81CA-9E40-90A4-8E8A2631C62A}"/>
    <hyperlink ref="V44" r:id="rId57" xr:uid="{BBDF8663-7154-E74C-9DFD-593C9263C6CE}"/>
    <hyperlink ref="V45" r:id="rId58" xr:uid="{C6A62878-A526-664B-AC22-D15BFE98A787}"/>
    <hyperlink ref="V51" r:id="rId59" xr:uid="{2EEDE718-2F9E-1D41-BD58-FA14576E6F14}"/>
    <hyperlink ref="V62" r:id="rId60" xr:uid="{40C60A05-D00D-064C-BE5B-ADD501918141}"/>
    <hyperlink ref="V68" r:id="rId61" xr:uid="{7037CB86-89D7-CA46-BB85-D6CDCD6469BB}"/>
    <hyperlink ref="V71" r:id="rId62" xr:uid="{696728E5-DB94-F749-9541-C586BB33B7E6}"/>
    <hyperlink ref="V73" r:id="rId63" xr:uid="{E516E2E1-5FFF-CC43-8522-4AEC4A97A59B}"/>
    <hyperlink ref="V75" r:id="rId64" xr:uid="{7E50CDC2-88FD-5D4C-86DD-56E20E90496F}"/>
    <hyperlink ref="V76" r:id="rId65" xr:uid="{1F0F414A-EC09-AB46-A6AD-C3513D5C92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A09F-B059-8140-987F-FD5662B04135}">
  <dimension ref="C4:G36"/>
  <sheetViews>
    <sheetView showGridLines="0" zoomScale="169" workbookViewId="0">
      <selection activeCell="K25" sqref="K25"/>
    </sheetView>
  </sheetViews>
  <sheetFormatPr baseColWidth="10" defaultRowHeight="15.6" x14ac:dyDescent="0.3"/>
  <cols>
    <col min="2" max="2" width="10.796875" customWidth="1"/>
    <col min="3" max="3" width="13" customWidth="1"/>
    <col min="4" max="4" width="0.69921875" customWidth="1"/>
    <col min="5" max="5" width="13.296875" customWidth="1"/>
    <col min="6" max="6" width="0.796875" customWidth="1"/>
    <col min="7" max="7" width="35.69921875" customWidth="1"/>
  </cols>
  <sheetData>
    <row r="4" spans="3:7" x14ac:dyDescent="0.3">
      <c r="C4" s="28" t="s">
        <v>645</v>
      </c>
      <c r="E4" s="27" t="s">
        <v>647</v>
      </c>
      <c r="F4" s="2"/>
      <c r="G4" s="23" t="s">
        <v>84</v>
      </c>
    </row>
    <row r="5" spans="3:7" x14ac:dyDescent="0.3">
      <c r="C5" s="28"/>
      <c r="E5" s="27"/>
      <c r="F5" s="2"/>
      <c r="G5" s="23" t="s">
        <v>77</v>
      </c>
    </row>
    <row r="6" spans="3:7" x14ac:dyDescent="0.3">
      <c r="C6" s="28"/>
      <c r="E6" s="27"/>
      <c r="F6" s="2"/>
      <c r="G6" s="23" t="s">
        <v>638</v>
      </c>
    </row>
    <row r="7" spans="3:7" ht="4.05" customHeight="1" x14ac:dyDescent="0.3">
      <c r="C7" s="28"/>
      <c r="G7" s="19"/>
    </row>
    <row r="8" spans="3:7" x14ac:dyDescent="0.3">
      <c r="C8" s="28"/>
      <c r="E8" s="27" t="s">
        <v>644</v>
      </c>
      <c r="F8" s="2"/>
      <c r="G8" s="23" t="s">
        <v>99</v>
      </c>
    </row>
    <row r="9" spans="3:7" x14ac:dyDescent="0.3">
      <c r="C9" s="28"/>
      <c r="E9" s="27"/>
      <c r="F9" s="2"/>
      <c r="G9" s="23" t="s">
        <v>639</v>
      </c>
    </row>
    <row r="10" spans="3:7" x14ac:dyDescent="0.3">
      <c r="C10" s="28"/>
      <c r="E10" s="27"/>
      <c r="F10" s="2"/>
      <c r="G10" s="23" t="s">
        <v>425</v>
      </c>
    </row>
    <row r="11" spans="3:7" x14ac:dyDescent="0.3">
      <c r="C11" s="28"/>
      <c r="E11" s="27"/>
      <c r="F11" s="2"/>
      <c r="G11" s="23" t="s">
        <v>640</v>
      </c>
    </row>
    <row r="12" spans="3:7" ht="4.95" customHeight="1" x14ac:dyDescent="0.3">
      <c r="C12" s="28"/>
      <c r="G12" s="19"/>
    </row>
    <row r="13" spans="3:7" x14ac:dyDescent="0.3">
      <c r="C13" s="28"/>
      <c r="E13" s="27" t="s">
        <v>649</v>
      </c>
      <c r="G13" s="23" t="s">
        <v>641</v>
      </c>
    </row>
    <row r="14" spans="3:7" x14ac:dyDescent="0.3">
      <c r="C14" s="28"/>
      <c r="E14" s="27"/>
      <c r="G14" s="23" t="s">
        <v>17</v>
      </c>
    </row>
    <row r="15" spans="3:7" x14ac:dyDescent="0.3">
      <c r="C15" s="28"/>
      <c r="E15" s="27"/>
      <c r="G15" s="23" t="s">
        <v>642</v>
      </c>
    </row>
    <row r="16" spans="3:7" ht="4.05" customHeight="1" x14ac:dyDescent="0.3">
      <c r="C16" s="28"/>
      <c r="G16" s="19"/>
    </row>
    <row r="17" spans="3:7" x14ac:dyDescent="0.3">
      <c r="C17" s="28"/>
      <c r="E17" s="27" t="s">
        <v>643</v>
      </c>
      <c r="G17" s="23" t="s">
        <v>135</v>
      </c>
    </row>
    <row r="18" spans="3:7" x14ac:dyDescent="0.3">
      <c r="C18" s="28"/>
      <c r="E18" s="27"/>
      <c r="G18" s="23" t="s">
        <v>34</v>
      </c>
    </row>
    <row r="19" spans="3:7" x14ac:dyDescent="0.3">
      <c r="C19" s="28"/>
      <c r="E19" s="27"/>
      <c r="G19" s="23" t="s">
        <v>179</v>
      </c>
    </row>
    <row r="20" spans="3:7" ht="4.95" customHeight="1" x14ac:dyDescent="0.3">
      <c r="G20" s="22"/>
    </row>
    <row r="21" spans="3:7" x14ac:dyDescent="0.3">
      <c r="C21" s="21" t="s">
        <v>646</v>
      </c>
      <c r="E21" s="21"/>
    </row>
    <row r="23" spans="3:7" x14ac:dyDescent="0.3">
      <c r="C23" s="26" t="s">
        <v>648</v>
      </c>
      <c r="E23" s="27" t="s">
        <v>460</v>
      </c>
      <c r="F23" s="2"/>
      <c r="G23" s="24" t="s">
        <v>654</v>
      </c>
    </row>
    <row r="24" spans="3:7" x14ac:dyDescent="0.3">
      <c r="C24" s="26"/>
      <c r="E24" s="27"/>
      <c r="F24" s="2"/>
      <c r="G24" s="24" t="s">
        <v>655</v>
      </c>
    </row>
    <row r="25" spans="3:7" x14ac:dyDescent="0.3">
      <c r="C25" s="26"/>
      <c r="E25" s="27"/>
      <c r="F25" s="2"/>
      <c r="G25" s="24" t="s">
        <v>656</v>
      </c>
    </row>
    <row r="26" spans="3:7" ht="4.05" customHeight="1" x14ac:dyDescent="0.3">
      <c r="C26" s="26"/>
      <c r="G26" s="19"/>
    </row>
    <row r="27" spans="3:7" x14ac:dyDescent="0.3">
      <c r="C27" s="26"/>
      <c r="E27" s="27" t="s">
        <v>644</v>
      </c>
      <c r="F27" s="2"/>
      <c r="G27" s="24" t="s">
        <v>231</v>
      </c>
    </row>
    <row r="28" spans="3:7" x14ac:dyDescent="0.3">
      <c r="C28" s="26"/>
      <c r="E28" s="27"/>
      <c r="F28" s="2"/>
      <c r="G28" s="24" t="s">
        <v>652</v>
      </c>
    </row>
    <row r="29" spans="3:7" x14ac:dyDescent="0.3">
      <c r="C29" s="26"/>
      <c r="E29" s="27"/>
      <c r="F29" s="2"/>
      <c r="G29" s="24" t="s">
        <v>653</v>
      </c>
    </row>
    <row r="30" spans="3:7" ht="4.05" customHeight="1" x14ac:dyDescent="0.3">
      <c r="C30" s="26"/>
      <c r="G30" s="19"/>
    </row>
    <row r="31" spans="3:7" x14ac:dyDescent="0.3">
      <c r="C31" s="26"/>
      <c r="E31" s="27" t="s">
        <v>650</v>
      </c>
      <c r="G31" s="24" t="s">
        <v>438</v>
      </c>
    </row>
    <row r="32" spans="3:7" x14ac:dyDescent="0.3">
      <c r="C32" s="26"/>
      <c r="E32" s="27"/>
      <c r="G32" s="24" t="s">
        <v>434</v>
      </c>
    </row>
    <row r="33" spans="3:7" ht="4.05" customHeight="1" x14ac:dyDescent="0.3">
      <c r="C33" s="26"/>
      <c r="G33" s="19"/>
    </row>
    <row r="34" spans="3:7" x14ac:dyDescent="0.3">
      <c r="C34" s="26"/>
      <c r="E34" s="18" t="s">
        <v>651</v>
      </c>
      <c r="G34" s="24" t="s">
        <v>138</v>
      </c>
    </row>
    <row r="35" spans="3:7" ht="4.95" customHeight="1" x14ac:dyDescent="0.3">
      <c r="G35" s="22"/>
    </row>
    <row r="36" spans="3:7" x14ac:dyDescent="0.3">
      <c r="C36" s="21" t="s">
        <v>646</v>
      </c>
      <c r="E36" s="20"/>
    </row>
  </sheetData>
  <mergeCells count="9">
    <mergeCell ref="C23:C34"/>
    <mergeCell ref="E23:E25"/>
    <mergeCell ref="E27:E29"/>
    <mergeCell ref="E31:E32"/>
    <mergeCell ref="E4:E6"/>
    <mergeCell ref="E8:E11"/>
    <mergeCell ref="E13:E15"/>
    <mergeCell ref="E17:E19"/>
    <mergeCell ref="C4:C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Conceptos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Sebastian Del carpio Cuenca</dc:creator>
  <cp:lastModifiedBy>Maribel Cuenca</cp:lastModifiedBy>
  <dcterms:created xsi:type="dcterms:W3CDTF">2024-09-25T06:53:03Z</dcterms:created>
  <dcterms:modified xsi:type="dcterms:W3CDTF">2024-12-06T12:38:22Z</dcterms:modified>
</cp:coreProperties>
</file>