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G:\Drives compartilhados\Qualidade\PROJETOS CIENTÍFICOS\Trabalho alarme\gabriel ingles\"/>
    </mc:Choice>
  </mc:AlternateContent>
  <xr:revisionPtr revIDLastSave="0" documentId="13_ncr:1_{12B83D74-801D-4E36-AF7F-366A16947A96}" xr6:coauthVersionLast="47" xr6:coauthVersionMax="47" xr10:uidLastSave="{00000000-0000-0000-0000-000000000000}"/>
  <bookViews>
    <workbookView xWindow="31845" yWindow="570" windowWidth="21600" windowHeight="1501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58" i="1" l="1"/>
  <c r="AV58" i="1"/>
  <c r="AU58" i="1"/>
  <c r="AW57" i="1"/>
  <c r="AV57" i="1"/>
  <c r="AU57" i="1"/>
  <c r="AW56" i="1"/>
  <c r="AV56" i="1"/>
  <c r="AU56" i="1"/>
  <c r="AW55" i="1"/>
  <c r="AV55" i="1"/>
  <c r="AU55" i="1"/>
  <c r="AW54" i="1"/>
  <c r="AV54" i="1"/>
  <c r="AU54" i="1"/>
  <c r="AW50" i="1"/>
  <c r="AV50" i="1"/>
  <c r="AU50" i="1"/>
  <c r="AW49" i="1"/>
  <c r="AV49" i="1"/>
  <c r="AU49" i="1"/>
  <c r="AW48" i="1"/>
  <c r="AV48" i="1"/>
  <c r="AU48" i="1"/>
  <c r="AW47" i="1"/>
  <c r="AV47" i="1"/>
  <c r="AU47" i="1"/>
  <c r="AW46" i="1"/>
  <c r="AV46" i="1"/>
  <c r="AU46" i="1"/>
  <c r="AM63" i="1"/>
  <c r="AL63" i="1"/>
  <c r="AK63" i="1"/>
  <c r="AM62" i="1"/>
  <c r="AL62" i="1"/>
  <c r="AK62" i="1"/>
  <c r="AM58" i="1"/>
  <c r="AL58" i="1"/>
  <c r="AK58" i="1"/>
  <c r="AM57" i="1"/>
  <c r="AL57" i="1"/>
  <c r="AK57" i="1"/>
  <c r="AM56" i="1"/>
  <c r="AL56" i="1"/>
  <c r="AK56" i="1"/>
  <c r="AM55" i="1"/>
  <c r="AL55" i="1"/>
  <c r="AK55" i="1"/>
  <c r="AM54" i="1"/>
  <c r="AL54" i="1"/>
  <c r="AK54" i="1"/>
  <c r="AM47" i="1"/>
  <c r="AM48" i="1"/>
  <c r="AM49" i="1"/>
  <c r="AM50" i="1"/>
  <c r="AM46" i="1"/>
  <c r="AK47" i="1"/>
  <c r="AK48" i="1"/>
  <c r="AK49" i="1"/>
  <c r="AK50" i="1"/>
  <c r="AK46" i="1"/>
  <c r="AL47" i="1"/>
  <c r="AL48" i="1"/>
  <c r="AL49" i="1"/>
  <c r="AL50" i="1"/>
  <c r="AL46" i="1"/>
  <c r="AC46" i="1"/>
  <c r="AB46" i="1"/>
  <c r="AC42" i="1"/>
  <c r="AB42" i="1"/>
  <c r="AC41" i="1"/>
  <c r="AB41" i="1"/>
  <c r="AC40" i="1"/>
  <c r="AB40" i="1"/>
  <c r="AC36" i="1"/>
  <c r="AB36" i="1"/>
  <c r="AC35" i="1"/>
  <c r="AB35" i="1"/>
  <c r="AC34" i="1"/>
  <c r="AB34" i="1"/>
  <c r="AC33" i="1"/>
  <c r="AB33" i="1"/>
  <c r="AC32" i="1"/>
  <c r="AB32" i="1"/>
  <c r="S47" i="1"/>
  <c r="R47" i="1"/>
  <c r="S43" i="1"/>
  <c r="R43" i="1"/>
  <c r="S42" i="1"/>
  <c r="R42" i="1"/>
  <c r="S41" i="1"/>
  <c r="R41" i="1"/>
  <c r="S40" i="1"/>
  <c r="R40" i="1"/>
  <c r="S36" i="1"/>
  <c r="R36" i="1"/>
  <c r="S35" i="1"/>
  <c r="R35" i="1"/>
  <c r="S34" i="1"/>
  <c r="R34" i="1"/>
  <c r="S33" i="1"/>
  <c r="R33" i="1"/>
  <c r="S32" i="1"/>
  <c r="R32" i="1"/>
  <c r="I46" i="1"/>
  <c r="H46" i="1"/>
  <c r="I42" i="1"/>
  <c r="H42" i="1"/>
  <c r="I41" i="1"/>
  <c r="H41" i="1"/>
  <c r="I40" i="1"/>
  <c r="H40" i="1"/>
  <c r="I34" i="1"/>
  <c r="I36" i="1"/>
  <c r="H36" i="1"/>
  <c r="I35" i="1"/>
  <c r="H35" i="1"/>
  <c r="H34" i="1"/>
  <c r="I33" i="1"/>
  <c r="H33" i="1"/>
  <c r="I32" i="1"/>
  <c r="H32" i="1"/>
  <c r="AM16" i="1"/>
  <c r="AM27" i="1"/>
  <c r="AL27" i="1"/>
  <c r="AW41" i="1"/>
  <c r="AV41" i="1"/>
  <c r="AU41" i="1"/>
  <c r="AW40" i="1"/>
  <c r="AV40" i="1"/>
  <c r="AU40" i="1"/>
  <c r="AW37" i="1"/>
  <c r="AV37" i="1"/>
  <c r="AU37" i="1"/>
  <c r="AW36" i="1"/>
  <c r="AV36" i="1"/>
  <c r="AU36" i="1"/>
  <c r="AW33" i="1"/>
  <c r="AV33" i="1"/>
  <c r="AU33" i="1"/>
  <c r="AW32" i="1"/>
  <c r="AV32" i="1"/>
  <c r="AU32" i="1"/>
  <c r="AW29" i="1"/>
  <c r="AV29" i="1"/>
  <c r="AU29" i="1"/>
  <c r="AW28" i="1"/>
  <c r="AV28" i="1"/>
  <c r="AU28" i="1"/>
  <c r="AW27" i="1"/>
  <c r="AV27" i="1"/>
  <c r="AU27" i="1"/>
  <c r="AW26" i="1"/>
  <c r="AV26" i="1"/>
  <c r="AU26" i="1"/>
  <c r="AW23" i="1"/>
  <c r="AV23" i="1"/>
  <c r="AU23" i="1"/>
  <c r="AW22" i="1"/>
  <c r="AV22" i="1"/>
  <c r="AU22" i="1"/>
  <c r="AK26" i="1"/>
  <c r="AM41" i="1"/>
  <c r="AL41" i="1"/>
  <c r="AK41" i="1"/>
  <c r="AM40" i="1"/>
  <c r="AL40" i="1"/>
  <c r="AK40" i="1"/>
  <c r="AM37" i="1"/>
  <c r="AL37" i="1"/>
  <c r="AK37" i="1"/>
  <c r="AM36" i="1"/>
  <c r="AL36" i="1"/>
  <c r="AK36" i="1"/>
  <c r="AM33" i="1"/>
  <c r="AL33" i="1"/>
  <c r="AK33" i="1"/>
  <c r="AM32" i="1"/>
  <c r="AL32" i="1"/>
  <c r="AK32" i="1"/>
  <c r="AK28" i="1"/>
  <c r="AL28" i="1"/>
  <c r="AM28" i="1"/>
  <c r="AK29" i="1"/>
  <c r="AL29" i="1"/>
  <c r="AM29" i="1"/>
  <c r="AK27" i="1"/>
  <c r="AM26" i="1"/>
  <c r="AL26" i="1"/>
  <c r="AK23" i="1"/>
  <c r="AK22" i="1"/>
  <c r="AM23" i="1"/>
  <c r="AL23" i="1"/>
  <c r="AM22" i="1"/>
  <c r="AL22" i="1"/>
  <c r="AW18" i="1"/>
  <c r="AW16" i="1"/>
  <c r="AV18" i="1"/>
  <c r="AW17" i="1"/>
  <c r="AV17" i="1"/>
  <c r="AV16" i="1"/>
  <c r="AW15" i="1"/>
  <c r="AV15" i="1"/>
  <c r="AW14" i="1"/>
  <c r="AV14" i="1"/>
  <c r="AW13" i="1"/>
  <c r="AV13" i="1"/>
  <c r="AW10" i="1"/>
  <c r="AV10" i="1"/>
  <c r="AW9" i="1"/>
  <c r="AV9" i="1"/>
  <c r="AW8" i="1"/>
  <c r="AV8" i="1"/>
  <c r="AW7" i="1"/>
  <c r="AV7" i="1"/>
  <c r="AW6" i="1"/>
  <c r="AV6" i="1"/>
  <c r="AW5" i="1"/>
  <c r="AV5" i="1"/>
  <c r="AM15" i="1"/>
  <c r="AM18" i="1"/>
  <c r="AL18" i="1"/>
  <c r="AM17" i="1"/>
  <c r="AL17" i="1"/>
  <c r="AL16" i="1"/>
  <c r="AL15" i="1"/>
  <c r="AM14" i="1"/>
  <c r="AL14" i="1"/>
  <c r="AM13" i="1"/>
  <c r="AL13" i="1"/>
  <c r="AM10" i="1"/>
  <c r="AM8" i="1"/>
  <c r="AM5" i="1"/>
  <c r="AL5" i="1"/>
  <c r="AL10" i="1"/>
  <c r="AM9" i="1"/>
  <c r="AL9" i="1"/>
  <c r="AL8" i="1"/>
  <c r="AM7" i="1"/>
  <c r="AL7" i="1"/>
  <c r="AM6" i="1"/>
  <c r="AL6" i="1"/>
  <c r="AB14" i="1"/>
  <c r="AC14" i="1"/>
  <c r="AC17" i="1"/>
  <c r="AB17" i="1"/>
  <c r="AC16" i="1"/>
  <c r="AB16" i="1"/>
  <c r="AC15" i="1"/>
  <c r="AB15" i="1"/>
  <c r="S16" i="1"/>
  <c r="S18" i="1"/>
  <c r="R18" i="1"/>
  <c r="S17" i="1"/>
  <c r="R17" i="1"/>
  <c r="R16" i="1"/>
  <c r="S15" i="1"/>
  <c r="R15" i="1"/>
  <c r="S14" i="1"/>
  <c r="R14" i="1"/>
  <c r="I17" i="1"/>
  <c r="H17" i="1"/>
  <c r="I16" i="1"/>
  <c r="H16" i="1"/>
  <c r="I15" i="1"/>
  <c r="H15" i="1"/>
  <c r="I14" i="1"/>
  <c r="H14" i="1"/>
  <c r="AC23" i="1"/>
  <c r="AC6" i="1"/>
  <c r="AC5" i="1"/>
  <c r="AC10" i="1"/>
  <c r="AB10" i="1"/>
  <c r="AC9" i="1"/>
  <c r="AB9" i="1"/>
  <c r="AC8" i="1"/>
  <c r="AB8" i="1"/>
  <c r="AC7" i="1"/>
  <c r="AB7" i="1"/>
  <c r="AB6" i="1"/>
  <c r="AB5" i="1"/>
  <c r="AC27" i="1"/>
  <c r="AB27" i="1"/>
  <c r="AC26" i="1"/>
  <c r="AB26" i="1"/>
  <c r="AC25" i="1"/>
  <c r="AB25" i="1"/>
  <c r="AC24" i="1"/>
  <c r="AB24" i="1"/>
  <c r="AB23" i="1"/>
  <c r="AC22" i="1"/>
  <c r="AB22" i="1"/>
  <c r="S27" i="1"/>
  <c r="R27" i="1"/>
  <c r="S26" i="1"/>
  <c r="R26" i="1"/>
  <c r="S25" i="1"/>
  <c r="R25" i="1"/>
  <c r="S24" i="1"/>
  <c r="R24" i="1"/>
  <c r="S23" i="1"/>
  <c r="R23" i="1"/>
  <c r="S22" i="1"/>
  <c r="R22" i="1"/>
  <c r="S5" i="1"/>
  <c r="I8" i="1"/>
  <c r="I26" i="1"/>
  <c r="R5" i="1"/>
  <c r="S10" i="1"/>
  <c r="R10" i="1"/>
  <c r="S9" i="1"/>
  <c r="R9" i="1"/>
  <c r="S8" i="1"/>
  <c r="R8" i="1"/>
  <c r="S7" i="1"/>
  <c r="R7" i="1"/>
  <c r="S6" i="1"/>
  <c r="R6" i="1"/>
  <c r="H22" i="1"/>
  <c r="I22" i="1"/>
  <c r="I27" i="1"/>
  <c r="H27" i="1"/>
  <c r="H26" i="1"/>
  <c r="I25" i="1"/>
  <c r="H25" i="1"/>
  <c r="I24" i="1"/>
  <c r="H24" i="1"/>
  <c r="I23" i="1"/>
  <c r="H23" i="1"/>
  <c r="I5" i="1"/>
  <c r="I6" i="1"/>
  <c r="I7" i="1"/>
  <c r="I9" i="1"/>
  <c r="I10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<sst xmlns="http://schemas.openxmlformats.org/spreadsheetml/2006/main" count="514" uniqueCount="51">
  <si>
    <t>Pr(&gt;|z|)</t>
  </si>
  <si>
    <t>OR</t>
  </si>
  <si>
    <t>2.5 %</t>
  </si>
  <si>
    <t>97.5 %</t>
  </si>
  <si>
    <t>CAPP2</t>
  </si>
  <si>
    <t>ASA2</t>
  </si>
  <si>
    <t>ASA3</t>
  </si>
  <si>
    <t>comorbidade_b</t>
  </si>
  <si>
    <t>IDADE</t>
  </si>
  <si>
    <t>GÊNEROM</t>
  </si>
  <si>
    <t>p-value</t>
  </si>
  <si>
    <t>OR(IC)</t>
  </si>
  <si>
    <t>ASA II</t>
  </si>
  <si>
    <t>ASA III</t>
  </si>
  <si>
    <t>Comorbidities</t>
  </si>
  <si>
    <t>Age (years)</t>
  </si>
  <si>
    <t>Gender</t>
  </si>
  <si>
    <t>CAP (P2)</t>
  </si>
  <si>
    <t>Regressão Poisson (contagem)</t>
  </si>
  <si>
    <t>Regressão Logistica (binaria)</t>
  </si>
  <si>
    <t>Analise multi</t>
  </si>
  <si>
    <t>Analise uni</t>
  </si>
  <si>
    <t>Regressão Binomial negativa (contagem)</t>
  </si>
  <si>
    <t>Analise multi step</t>
  </si>
  <si>
    <t>count_CAPP2</t>
  </si>
  <si>
    <t>count_ASA2</t>
  </si>
  <si>
    <t>count_ASA3</t>
  </si>
  <si>
    <t>count_comorbidade_b</t>
  </si>
  <si>
    <t>count_IDADE</t>
  </si>
  <si>
    <t>count_GÊNEROM</t>
  </si>
  <si>
    <t>zero_CAPP2</t>
  </si>
  <si>
    <t>zero_ASA2</t>
  </si>
  <si>
    <t>zero_ASA3</t>
  </si>
  <si>
    <t>zero_comorbidade_b</t>
  </si>
  <si>
    <t>zero_IDADE</t>
  </si>
  <si>
    <t>zero_GÊNEROM</t>
  </si>
  <si>
    <t>Regressão Poisson Inflado a Zero (contagem)</t>
  </si>
  <si>
    <t>Regressão Binomial Negativa Inflado a Zero (contagem)</t>
  </si>
  <si>
    <t>Analise multi (count)</t>
  </si>
  <si>
    <t>Analise multi (zero)</t>
  </si>
  <si>
    <t>ASA</t>
  </si>
  <si>
    <t>ASA NUMERICO</t>
  </si>
  <si>
    <t>count_ASA</t>
  </si>
  <si>
    <t>zero_ASA</t>
  </si>
  <si>
    <t>Analise uni asa</t>
  </si>
  <si>
    <t>faltou o CAP 2</t>
  </si>
  <si>
    <t>&lt;0,05</t>
  </si>
  <si>
    <t>0,057 (0,02 - 0,11)</t>
  </si>
  <si>
    <t>2,452 (1,72 - 3,53)</t>
  </si>
  <si>
    <t>1,708 (1,28 - 2,26)</t>
  </si>
  <si>
    <t>0,997 (0,38 - 2,53)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</si>
</sst>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1" fontId="1" fillId="0" borderId="0" xfId="0" applyNumberFormat="1" applyFont="1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/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2" fillId="0" borderId="0" xfId="0" applyFont="1" applyAlignment="1">
      <alignment horizontal="center" vertical="center"/>
    </xf>
    <xf numFmtId="0" fontId="1" fillId="5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3"/>
  <sheetViews>
    <sheetView tabSelected="1" topLeftCell="J1" zoomScaleNormal="100" workbookViewId="0">
      <pane ySplit="2" topLeftCell="A29" activePane="bottomLeft" state="frozen"/>
      <selection activeCell="F1" sqref="F1"/>
      <selection pane="bottomLeft" activeCell="AC54" sqref="AC54"/>
    </sheetView>
  </sheetViews>
  <sheetFormatPr defaultRowHeight="14.4" x14ac:dyDescent="0.3"/>
  <cols>
    <col min="1" max="5" width="8.88671875" hidden="1" customWidth="1"/>
    <col min="6" max="6" width="8.77734375" hidden="1" customWidth="1"/>
    <col min="7" max="7" width="12.109375" hidden="1" customWidth="1"/>
    <col min="8" max="8" width="6.88671875" style="2" hidden="1" customWidth="1"/>
    <col min="9" max="9" width="22.21875" style="2" hidden="1" customWidth="1"/>
    <col min="10" max="10" width="5" customWidth="1"/>
    <col min="11" max="15" width="8.88671875" hidden="1" customWidth="1"/>
    <col min="16" max="16" width="14.33203125" hidden="1" customWidth="1"/>
    <col min="17" max="17" width="12.109375" bestFit="1" customWidth="1"/>
    <col min="18" max="18" width="6.88671875" customWidth="1"/>
    <col min="19" max="19" width="22.6640625" bestFit="1" customWidth="1"/>
    <col min="20" max="20" width="5.6640625" customWidth="1"/>
    <col min="21" max="26" width="8.88671875" hidden="1" customWidth="1"/>
    <col min="27" max="27" width="12.21875" bestFit="1" customWidth="1"/>
    <col min="28" max="28" width="6.88671875" bestFit="1" customWidth="1"/>
    <col min="29" max="29" width="28.5546875" customWidth="1"/>
    <col min="30" max="30" width="5.6640625" customWidth="1"/>
    <col min="31" max="31" width="14.109375" hidden="1" customWidth="1"/>
    <col min="32" max="32" width="13.6640625" hidden="1" customWidth="1"/>
    <col min="33" max="33" width="14.109375" hidden="1" customWidth="1"/>
    <col min="34" max="34" width="13" hidden="1" customWidth="1"/>
    <col min="35" max="35" width="12.44140625" hidden="1" customWidth="1"/>
    <col min="36" max="36" width="13" hidden="1" customWidth="1"/>
    <col min="37" max="37" width="12.88671875" hidden="1" customWidth="1"/>
    <col min="38" max="38" width="13" hidden="1" customWidth="1"/>
    <col min="39" max="39" width="36.77734375" hidden="1" customWidth="1"/>
    <col min="40" max="40" width="6.88671875" hidden="1" customWidth="1"/>
    <col min="41" max="41" width="14.88671875" hidden="1" customWidth="1"/>
    <col min="42" max="42" width="8.88671875" hidden="1" customWidth="1"/>
    <col min="43" max="43" width="12.44140625" hidden="1" customWidth="1"/>
    <col min="44" max="46" width="8.88671875" hidden="1" customWidth="1"/>
    <col min="47" max="47" width="19" hidden="1" customWidth="1"/>
    <col min="48" max="48" width="6.88671875" hidden="1" customWidth="1"/>
    <col min="49" max="49" width="40.21875" hidden="1" customWidth="1"/>
  </cols>
  <sheetData>
    <row r="1" spans="1:49" ht="18" x14ac:dyDescent="0.35">
      <c r="D1" s="7"/>
      <c r="E1" s="7"/>
      <c r="F1" s="7"/>
      <c r="G1" s="18" t="s">
        <v>19</v>
      </c>
      <c r="H1" s="18"/>
      <c r="I1" s="18"/>
      <c r="J1" s="8"/>
      <c r="K1" s="8"/>
      <c r="L1" s="8"/>
      <c r="M1" s="8"/>
      <c r="N1" s="9"/>
      <c r="O1" s="9"/>
      <c r="P1" s="9"/>
      <c r="Q1" s="18" t="s">
        <v>18</v>
      </c>
      <c r="R1" s="18"/>
      <c r="S1" s="18"/>
      <c r="AA1" s="18" t="s">
        <v>22</v>
      </c>
      <c r="AB1" s="18"/>
      <c r="AC1" s="18"/>
      <c r="AK1" s="18" t="s">
        <v>36</v>
      </c>
      <c r="AL1" s="18"/>
      <c r="AM1" s="18"/>
      <c r="AU1" s="18" t="s">
        <v>37</v>
      </c>
      <c r="AV1" s="18"/>
      <c r="AW1" s="18"/>
    </row>
    <row r="2" spans="1:49" ht="18" x14ac:dyDescent="0.35">
      <c r="G2" s="18"/>
      <c r="H2" s="18"/>
      <c r="I2" s="18"/>
      <c r="J2" s="8"/>
      <c r="K2" s="8"/>
      <c r="L2" s="8"/>
      <c r="M2" s="8"/>
      <c r="N2" s="8"/>
      <c r="O2" s="8"/>
      <c r="P2" s="8"/>
      <c r="Q2" s="18"/>
      <c r="R2" s="18"/>
      <c r="S2" s="18"/>
      <c r="AA2" s="18"/>
      <c r="AB2" s="18"/>
      <c r="AC2" s="18"/>
      <c r="AK2" s="18"/>
      <c r="AL2" s="18"/>
      <c r="AM2" s="18"/>
      <c r="AU2" s="18"/>
      <c r="AV2" s="18"/>
      <c r="AW2" s="18"/>
    </row>
    <row r="3" spans="1:49" ht="18" x14ac:dyDescent="0.35">
      <c r="G3" s="5" t="s">
        <v>20</v>
      </c>
      <c r="H3" s="6"/>
      <c r="I3" s="6"/>
      <c r="J3" s="8"/>
      <c r="K3" s="5"/>
      <c r="L3" s="5"/>
      <c r="M3" s="5"/>
      <c r="N3" s="5"/>
      <c r="O3" s="5"/>
      <c r="P3" s="5"/>
      <c r="Q3" s="5" t="s">
        <v>20</v>
      </c>
      <c r="R3" s="6"/>
      <c r="S3" s="6"/>
      <c r="AA3" s="5" t="s">
        <v>20</v>
      </c>
      <c r="AB3" s="6"/>
      <c r="AC3" s="6"/>
      <c r="AK3" s="5" t="s">
        <v>38</v>
      </c>
      <c r="AU3" s="5" t="s">
        <v>38</v>
      </c>
    </row>
    <row r="4" spans="1:49" x14ac:dyDescent="0.3">
      <c r="B4" t="s">
        <v>0</v>
      </c>
      <c r="C4" t="s">
        <v>1</v>
      </c>
      <c r="D4" t="s">
        <v>2</v>
      </c>
      <c r="E4" t="s">
        <v>3</v>
      </c>
      <c r="G4" s="3"/>
      <c r="H4" s="4" t="s">
        <v>10</v>
      </c>
      <c r="I4" s="4" t="s">
        <v>11</v>
      </c>
      <c r="J4" s="5"/>
      <c r="K4" s="5"/>
      <c r="L4" s="5" t="s">
        <v>0</v>
      </c>
      <c r="M4" s="5" t="s">
        <v>1</v>
      </c>
      <c r="N4" s="5" t="s">
        <v>2</v>
      </c>
      <c r="O4" s="5" t="s">
        <v>3</v>
      </c>
      <c r="P4" s="5"/>
      <c r="Q4" s="3"/>
      <c r="R4" s="4" t="s">
        <v>10</v>
      </c>
      <c r="S4" s="4" t="s">
        <v>11</v>
      </c>
      <c r="V4" t="s">
        <v>0</v>
      </c>
      <c r="W4" t="s">
        <v>1</v>
      </c>
      <c r="X4" t="s">
        <v>2</v>
      </c>
      <c r="Y4" t="s">
        <v>3</v>
      </c>
      <c r="AA4" s="3"/>
      <c r="AB4" s="4" t="s">
        <v>10</v>
      </c>
      <c r="AC4" s="4" t="s">
        <v>11</v>
      </c>
      <c r="AF4" t="s">
        <v>0</v>
      </c>
      <c r="AG4" t="s">
        <v>1</v>
      </c>
      <c r="AH4" t="s">
        <v>2</v>
      </c>
      <c r="AI4" t="s">
        <v>3</v>
      </c>
      <c r="AK4" s="3"/>
      <c r="AL4" s="4" t="s">
        <v>10</v>
      </c>
      <c r="AM4" s="4" t="s">
        <v>11</v>
      </c>
      <c r="AP4" t="s">
        <v>0</v>
      </c>
      <c r="AQ4" t="s">
        <v>1</v>
      </c>
      <c r="AR4" t="s">
        <v>2</v>
      </c>
      <c r="AS4" t="s">
        <v>3</v>
      </c>
      <c r="AU4" s="3"/>
      <c r="AV4" s="4" t="s">
        <v>10</v>
      </c>
      <c r="AW4" s="4" t="s">
        <v>11</v>
      </c>
    </row>
    <row r="5" spans="1:49" x14ac:dyDescent="0.3">
      <c r="A5" t="s">
        <v>4</v>
      </c>
      <c r="B5">
        <v>0.26919180187014802</v>
      </c>
      <c r="C5">
        <v>0.39221747954872899</v>
      </c>
      <c r="D5">
        <v>6.4136390871208399E-2</v>
      </c>
      <c r="E5">
        <v>2.0358814392145099</v>
      </c>
      <c r="G5" s="3" t="s">
        <v>17</v>
      </c>
      <c r="H5" s="4">
        <f t="shared" ref="H5:H10" si="0">IF(B5&lt;0.05,"&lt;0,05",ROUND(B5,3))</f>
        <v>0.26900000000000002</v>
      </c>
      <c r="I5" s="20" t="str">
        <f>_xlfn.CONCAT(ROUND(C5,3)," (",ROUND(D5,2)," - ",ROUND(E5,2),")")</f>
        <v>0,392 (0,06 - 2,04)</v>
      </c>
      <c r="J5" s="5"/>
      <c r="K5" s="5" t="s">
        <v>4</v>
      </c>
      <c r="L5" s="5">
        <v>1.7286769038929201E-3</v>
      </c>
      <c r="M5" s="5">
        <v>0.16706291649014199</v>
      </c>
      <c r="N5" s="5">
        <v>4.9031140913811597E-2</v>
      </c>
      <c r="O5" s="5">
        <v>0.47997268798540099</v>
      </c>
      <c r="P5" s="5"/>
      <c r="Q5" s="17" t="s">
        <v>17</v>
      </c>
      <c r="R5" s="13" t="str">
        <f>IF(L5&lt;0.05,"&lt;0,05",ROUND(L5,3))</f>
        <v>&lt;0,05</v>
      </c>
      <c r="S5" s="13" t="str">
        <f>_xlfn.CONCAT(ROUND(M5,3)," (",ROUND(N5,2)," - ",ROUND(O5,2),")")</f>
        <v>0,167 (0,05 - 0,48)</v>
      </c>
      <c r="U5" t="s">
        <v>4</v>
      </c>
      <c r="V5">
        <v>0.93907038072791904</v>
      </c>
      <c r="W5">
        <v>1.08286072709379</v>
      </c>
      <c r="X5">
        <v>0.111626565968184</v>
      </c>
      <c r="Y5">
        <v>16.2826848560982</v>
      </c>
      <c r="AA5" s="3" t="s">
        <v>17</v>
      </c>
      <c r="AB5" s="4">
        <f>IF(V5&lt;0.05,"&lt;0,05",ROUND(V5,3))</f>
        <v>0.93899999999999995</v>
      </c>
      <c r="AC5" s="4" t="str">
        <f>_xlfn.CONCAT(ROUND(W5,3)," (",ROUND(X5,2)," - ",ROUND(Y5,2),")")</f>
        <v>1,083 (0,11 - 16,28)</v>
      </c>
      <c r="AE5" t="s">
        <v>24</v>
      </c>
      <c r="AF5">
        <v>0.24225914542027399</v>
      </c>
      <c r="AG5">
        <v>5.1539223146286099</v>
      </c>
      <c r="AH5">
        <v>0.33000646028372599</v>
      </c>
      <c r="AI5">
        <v>80.492106737513694</v>
      </c>
      <c r="AK5" s="3" t="s">
        <v>17</v>
      </c>
      <c r="AL5" s="4">
        <f>IF(AF5&lt;0.05,"&lt;0,05",ROUND(AF5,3))</f>
        <v>0.24199999999999999</v>
      </c>
      <c r="AM5" s="4" t="str">
        <f>_xlfn.CONCAT(ROUND(AG5,3)," (",ROUND(AH5,2)," - ",ROUND(AI5,2),")")</f>
        <v>5,154 (0,33 - 80,49)</v>
      </c>
      <c r="AO5" t="s">
        <v>24</v>
      </c>
      <c r="AP5">
        <v>1.8381038653619501E-2</v>
      </c>
      <c r="AQ5">
        <v>5.1732770049825403</v>
      </c>
      <c r="AR5">
        <v>0.33122783813309598</v>
      </c>
      <c r="AS5">
        <v>80.798749045746305</v>
      </c>
      <c r="AU5" s="3" t="s">
        <v>17</v>
      </c>
      <c r="AV5" s="4" t="str">
        <f>IF(AP5&lt;0.05,"&lt;0,05",ROUND(AP5,3))</f>
        <v>&lt;0,05</v>
      </c>
      <c r="AW5" s="4" t="str">
        <f>_xlfn.CONCAT(ROUND(AQ5,3)," (",ROUND(AR5,2)," - ",ROUND(AS5,2),")")</f>
        <v>5,173 (0,33 - 80,8)</v>
      </c>
    </row>
    <row r="6" spans="1:49" x14ac:dyDescent="0.3">
      <c r="A6" t="s">
        <v>5</v>
      </c>
      <c r="B6">
        <v>0.14009876344201599</v>
      </c>
      <c r="C6">
        <v>6.6163796075844497</v>
      </c>
      <c r="D6">
        <v>0.38955330179437198</v>
      </c>
      <c r="E6">
        <v>79.046250671245602</v>
      </c>
      <c r="G6" s="3" t="s">
        <v>12</v>
      </c>
      <c r="H6" s="4">
        <f t="shared" si="0"/>
        <v>0.14000000000000001</v>
      </c>
      <c r="I6" s="4" t="str">
        <f>_xlfn.CONCAT(ROUND(C6,3)," (",ROUND(D6,2)," - ",ROUND(E6,2),")")</f>
        <v>6,616 (0,39 - 79,05)</v>
      </c>
      <c r="J6" s="5"/>
      <c r="K6" s="5" t="s">
        <v>5</v>
      </c>
      <c r="L6" s="5">
        <v>3.2594871318719601E-3</v>
      </c>
      <c r="M6" s="5">
        <v>8.1094193855056904</v>
      </c>
      <c r="N6" s="5">
        <v>1.73657782247291</v>
      </c>
      <c r="O6" s="5">
        <v>30.648901313470301</v>
      </c>
      <c r="P6" s="5"/>
      <c r="Q6" s="3" t="s">
        <v>12</v>
      </c>
      <c r="R6" s="4" t="str">
        <f t="shared" ref="R6:R9" si="1">IF(L6&lt;0.05,"&lt;0,05",ROUND(L6,3))</f>
        <v>&lt;0,05</v>
      </c>
      <c r="S6" s="4" t="str">
        <f t="shared" ref="S6:S9" si="2">_xlfn.CONCAT(ROUND(M6,3)," (",ROUND(N6,2)," - ",ROUND(O6,2),")")</f>
        <v>8,109 (1,74 - 30,65)</v>
      </c>
      <c r="U6" t="s">
        <v>5</v>
      </c>
      <c r="V6">
        <v>1.9745456234039001E-2</v>
      </c>
      <c r="W6">
        <v>49.741442462586299</v>
      </c>
      <c r="X6">
        <v>1.3656402104310601</v>
      </c>
      <c r="Y6">
        <v>9357.6193122361601</v>
      </c>
      <c r="AA6" s="3" t="s">
        <v>12</v>
      </c>
      <c r="AB6" s="4" t="str">
        <f t="shared" ref="AB6:AB9" si="3">IF(V6&lt;0.05,"&lt;0,05",ROUND(V6,3))</f>
        <v>&lt;0,05</v>
      </c>
      <c r="AC6" s="4" t="str">
        <f>_xlfn.CONCAT(ROUND(W6,3)," (",ROUND(X6,2)," - ",ROUND(Y6,2),")")</f>
        <v>49,741 (1,37 - 9357,62)</v>
      </c>
      <c r="AE6" t="s">
        <v>25</v>
      </c>
      <c r="AF6">
        <v>1.8374783481396501E-2</v>
      </c>
      <c r="AG6">
        <v>4643.3586977592804</v>
      </c>
      <c r="AH6">
        <v>4.1585462432240297</v>
      </c>
      <c r="AI6">
        <v>5184691.6530477703</v>
      </c>
      <c r="AK6" s="3" t="s">
        <v>12</v>
      </c>
      <c r="AL6" s="4" t="str">
        <f t="shared" ref="AL6:AL9" si="4">IF(AF6&lt;0.05,"&lt;0,05",ROUND(AF6,3))</f>
        <v>&lt;0,05</v>
      </c>
      <c r="AM6" s="4" t="str">
        <f>_xlfn.CONCAT(ROUND(AG6,3)," (",ROUND(AH6,2)," - ",ROUND(AI6,2),")")</f>
        <v>4643,359 (4,16 - 5184691,65)</v>
      </c>
      <c r="AO6" t="s">
        <v>25</v>
      </c>
      <c r="AP6">
        <v>1.5437366259977599E-2</v>
      </c>
      <c r="AQ6">
        <v>4704.5076608966001</v>
      </c>
      <c r="AR6">
        <v>4.1661704367391703</v>
      </c>
      <c r="AS6">
        <v>5312406.8416072</v>
      </c>
      <c r="AU6" s="3" t="s">
        <v>12</v>
      </c>
      <c r="AV6" s="4" t="str">
        <f t="shared" ref="AV6:AV9" si="5">IF(AP6&lt;0.05,"&lt;0,05",ROUND(AP6,3))</f>
        <v>&lt;0,05</v>
      </c>
      <c r="AW6" s="12" t="str">
        <f>_xlfn.CONCAT(ROUND(AQ6,3)," (",ROUND(AR6,2)," - ",ROUND(AS6,2),")")</f>
        <v>4704,508 (4,17 - 5312406,84)</v>
      </c>
    </row>
    <row r="7" spans="1:49" x14ac:dyDescent="0.3">
      <c r="A7" t="s">
        <v>6</v>
      </c>
      <c r="B7">
        <v>1.8020168648228502E-2</v>
      </c>
      <c r="C7">
        <v>153.150142064151</v>
      </c>
      <c r="D7">
        <v>2.10306131124449</v>
      </c>
      <c r="E7">
        <v>13449.1435968612</v>
      </c>
      <c r="G7" s="3" t="s">
        <v>13</v>
      </c>
      <c r="H7" s="4" t="str">
        <f t="shared" si="0"/>
        <v>&lt;0,05</v>
      </c>
      <c r="I7" s="12" t="str">
        <f>_xlfn.CONCAT(ROUND(C7,3)," (",ROUND(D7,2)," - ",ROUND(E7,2),")")</f>
        <v>153,15 (2,1 - 13449,14)</v>
      </c>
      <c r="J7" s="5"/>
      <c r="K7" s="5" t="s">
        <v>6</v>
      </c>
      <c r="L7" s="10">
        <v>1.12462765227267E-6</v>
      </c>
      <c r="M7" s="5">
        <v>393.19454275484298</v>
      </c>
      <c r="N7" s="5">
        <v>36.905028541302102</v>
      </c>
      <c r="O7" s="5">
        <v>5110.1153539720199</v>
      </c>
      <c r="P7" s="5"/>
      <c r="Q7" s="3" t="s">
        <v>13</v>
      </c>
      <c r="R7" s="4" t="str">
        <f t="shared" si="1"/>
        <v>&lt;0,05</v>
      </c>
      <c r="S7" s="12" t="str">
        <f t="shared" si="2"/>
        <v>393,195 (36,91 - 5110,12)</v>
      </c>
      <c r="U7" t="s">
        <v>6</v>
      </c>
      <c r="V7">
        <v>1.8110958850714599E-3</v>
      </c>
      <c r="W7">
        <v>8024.6066530718099</v>
      </c>
      <c r="X7">
        <v>21.0347173342182</v>
      </c>
      <c r="Y7">
        <v>195621555.98583701</v>
      </c>
      <c r="AA7" s="3" t="s">
        <v>13</v>
      </c>
      <c r="AB7" s="4" t="str">
        <f t="shared" si="3"/>
        <v>&lt;0,05</v>
      </c>
      <c r="AC7" s="12" t="str">
        <f t="shared" ref="AC7:AC8" si="6">_xlfn.CONCAT(ROUND(W7,3)," (",ROUND(X7,2)," - ",ROUND(Y7,2),")")</f>
        <v>8024,607 (21,03 - 195621555,99)</v>
      </c>
      <c r="AE7" t="s">
        <v>26</v>
      </c>
      <c r="AF7">
        <v>1.54474843717997E-2</v>
      </c>
      <c r="AG7">
        <v>63353410.2283668</v>
      </c>
      <c r="AH7">
        <v>30.730556854672699</v>
      </c>
      <c r="AI7">
        <v>130607935500311</v>
      </c>
      <c r="AK7" s="3" t="s">
        <v>13</v>
      </c>
      <c r="AL7" s="4" t="str">
        <f t="shared" si="4"/>
        <v>&lt;0,05</v>
      </c>
      <c r="AM7" s="12" t="str">
        <f t="shared" ref="AM7" si="7">_xlfn.CONCAT(ROUND(AG7,3)," (",ROUND(AH7,2)," - ",ROUND(AI7,2),")")</f>
        <v>63353410,228 (30,73 - 130607935500311)</v>
      </c>
      <c r="AO7" t="s">
        <v>26</v>
      </c>
      <c r="AP7">
        <v>1.638832762093E-2</v>
      </c>
      <c r="AQ7">
        <v>65170467.931111798</v>
      </c>
      <c r="AR7">
        <v>30.940960457826002</v>
      </c>
      <c r="AS7">
        <v>137267551734510</v>
      </c>
      <c r="AU7" s="3" t="s">
        <v>13</v>
      </c>
      <c r="AV7" s="4" t="str">
        <f t="shared" si="5"/>
        <v>&lt;0,05</v>
      </c>
      <c r="AW7" s="12" t="str">
        <f t="shared" ref="AW7" si="8">_xlfn.CONCAT(ROUND(AQ7,3)," (",ROUND(AR7,2)," - ",ROUND(AS7,2),")")</f>
        <v>65170467,931 (30,94 - 137267551734510)</v>
      </c>
    </row>
    <row r="8" spans="1:49" x14ac:dyDescent="0.3">
      <c r="A8" t="s">
        <v>7</v>
      </c>
      <c r="B8">
        <v>0.126416901384962</v>
      </c>
      <c r="C8">
        <v>9.9941720429686007E-2</v>
      </c>
      <c r="D8">
        <v>3.17819692118386E-3</v>
      </c>
      <c r="E8">
        <v>1.9054043191179499</v>
      </c>
      <c r="G8" s="3" t="s">
        <v>14</v>
      </c>
      <c r="H8" s="4">
        <f t="shared" si="0"/>
        <v>0.126</v>
      </c>
      <c r="I8" s="20" t="str">
        <f>_xlfn.CONCAT(ROUND(C8,3)," (",ROUND(D8,3)," - ",ROUND(E8,2),")")</f>
        <v>0,1 (0,003 - 1,91)</v>
      </c>
      <c r="J8" s="5"/>
      <c r="K8" s="5" t="s">
        <v>7</v>
      </c>
      <c r="L8" s="5">
        <v>6.7449334827310503E-3</v>
      </c>
      <c r="M8" s="5">
        <v>8.0857485255788397E-2</v>
      </c>
      <c r="N8" s="5">
        <v>1.02499447291362E-2</v>
      </c>
      <c r="O8" s="5">
        <v>0.478260965319941</v>
      </c>
      <c r="P8" s="5"/>
      <c r="Q8" s="3" t="s">
        <v>14</v>
      </c>
      <c r="R8" s="4" t="str">
        <f t="shared" si="1"/>
        <v>&lt;0,05</v>
      </c>
      <c r="S8" s="12" t="str">
        <f t="shared" si="2"/>
        <v>0,081 (0,01 - 0,48)</v>
      </c>
      <c r="U8" t="s">
        <v>7</v>
      </c>
      <c r="V8">
        <v>4.5439180805674897E-2</v>
      </c>
      <c r="W8">
        <v>2.9749923111549101E-2</v>
      </c>
      <c r="X8">
        <v>1.63502293569604E-4</v>
      </c>
      <c r="Y8">
        <v>1.33936351380825</v>
      </c>
      <c r="AA8" s="3" t="s">
        <v>14</v>
      </c>
      <c r="AB8" s="4" t="str">
        <f t="shared" si="3"/>
        <v>&lt;0,05</v>
      </c>
      <c r="AC8" s="4" t="str">
        <f t="shared" si="6"/>
        <v>0,03 (0 - 1,34)</v>
      </c>
      <c r="AE8" t="s">
        <v>27</v>
      </c>
      <c r="AF8">
        <v>1.6437431571812999E-2</v>
      </c>
      <c r="AG8">
        <v>1.9884268059993499E-4</v>
      </c>
      <c r="AH8" s="1">
        <v>1.8814428072295001E-7</v>
      </c>
      <c r="AI8">
        <v>0.21014942083936899</v>
      </c>
      <c r="AK8" s="3" t="s">
        <v>14</v>
      </c>
      <c r="AL8" s="4" t="str">
        <f t="shared" si="4"/>
        <v>&lt;0,05</v>
      </c>
      <c r="AM8" s="12" t="str">
        <f>_xlfn.CONCAT(ROUND(AG8,5)," (",ROUND(AH8,7)," - ",ROUND(AI8,2),")")</f>
        <v>0,0002 (0,0000002 - 0,21)</v>
      </c>
      <c r="AO8" t="s">
        <v>27</v>
      </c>
      <c r="AP8">
        <v>0.146536585470396</v>
      </c>
      <c r="AQ8">
        <v>1.9595860501866601E-4</v>
      </c>
      <c r="AR8" s="1">
        <v>1.83799443728322E-7</v>
      </c>
      <c r="AS8">
        <v>0.2089221496101</v>
      </c>
      <c r="AU8" s="3" t="s">
        <v>14</v>
      </c>
      <c r="AV8" s="4">
        <f t="shared" si="5"/>
        <v>0.14699999999999999</v>
      </c>
      <c r="AW8" s="12" t="str">
        <f>_xlfn.CONCAT(ROUND(AQ8,5)," (",ROUND(AR8,7)," - ",ROUND(AS8,2),")")</f>
        <v>0,0002 (0,0000002 - 0,21)</v>
      </c>
    </row>
    <row r="9" spans="1:49" x14ac:dyDescent="0.3">
      <c r="A9" t="s">
        <v>8</v>
      </c>
      <c r="B9">
        <v>4.4845004715493797E-2</v>
      </c>
      <c r="C9">
        <v>0.91269431562560599</v>
      </c>
      <c r="D9">
        <v>0.82692278377935402</v>
      </c>
      <c r="E9">
        <v>0.99024790766621595</v>
      </c>
      <c r="G9" s="3" t="s">
        <v>15</v>
      </c>
      <c r="H9" s="4" t="str">
        <f t="shared" si="0"/>
        <v>&lt;0,05</v>
      </c>
      <c r="I9" s="20" t="str">
        <f>_xlfn.CONCAT(ROUND(C9,3)," (",ROUND(D9,2)," - ",ROUND(E9,2),")")</f>
        <v>0,913 (0,83 - 0,99)</v>
      </c>
      <c r="J9" s="5"/>
      <c r="K9" s="5" t="s">
        <v>8</v>
      </c>
      <c r="L9" s="5">
        <v>1.97872551931742E-3</v>
      </c>
      <c r="M9" s="5">
        <v>0.91468375145139003</v>
      </c>
      <c r="N9" s="5">
        <v>0.86145745474629298</v>
      </c>
      <c r="O9" s="5">
        <v>0.96508446000624504</v>
      </c>
      <c r="P9" s="5"/>
      <c r="Q9" s="19" t="s">
        <v>15</v>
      </c>
      <c r="R9" s="14" t="str">
        <f t="shared" si="1"/>
        <v>&lt;0,05</v>
      </c>
      <c r="S9" s="14" t="str">
        <f t="shared" si="2"/>
        <v>0,915 (0,86 - 0,97)</v>
      </c>
      <c r="U9" t="s">
        <v>8</v>
      </c>
      <c r="V9">
        <v>4.4254090910981203E-3</v>
      </c>
      <c r="W9">
        <v>0.84033714658079495</v>
      </c>
      <c r="X9">
        <v>0.66828185908109805</v>
      </c>
      <c r="Y9">
        <v>0.960993895218342</v>
      </c>
      <c r="AA9" s="3" t="s">
        <v>15</v>
      </c>
      <c r="AB9" s="4" t="str">
        <f t="shared" si="3"/>
        <v>&lt;0,05</v>
      </c>
      <c r="AC9" s="4" t="str">
        <f>_xlfn.CONCAT(ROUND(W9,3)," (",ROUND(X9,2)," - ",ROUND(Y9,3),")")</f>
        <v>0,84 (0,67 - 0,961)</v>
      </c>
      <c r="AE9" t="s">
        <v>28</v>
      </c>
      <c r="AF9">
        <v>0.14670710387907099</v>
      </c>
      <c r="AG9">
        <v>0.84664853231885895</v>
      </c>
      <c r="AH9">
        <v>0.67618340195243598</v>
      </c>
      <c r="AI9">
        <v>1.0600877442538901</v>
      </c>
      <c r="AK9" s="3" t="s">
        <v>15</v>
      </c>
      <c r="AL9" s="4">
        <f t="shared" si="4"/>
        <v>0.14699999999999999</v>
      </c>
      <c r="AM9" s="4" t="str">
        <f>_xlfn.CONCAT(ROUND(AG9,3)," (",ROUND(AH9,2)," - ",ROUND(AI9,3),")")</f>
        <v>0,847 (0,68 - 1,06)</v>
      </c>
      <c r="AO9" t="s">
        <v>28</v>
      </c>
      <c r="AP9">
        <v>6.83691324304687E-4</v>
      </c>
      <c r="AQ9">
        <v>0.84640406948511904</v>
      </c>
      <c r="AR9">
        <v>0.675788811863415</v>
      </c>
      <c r="AS9">
        <v>1.0600942724481801</v>
      </c>
      <c r="AU9" s="3" t="s">
        <v>15</v>
      </c>
      <c r="AV9" s="4" t="str">
        <f t="shared" si="5"/>
        <v>&lt;0,05</v>
      </c>
      <c r="AW9" s="4" t="str">
        <f>_xlfn.CONCAT(ROUND(AQ9,3)," (",ROUND(AR9,2)," - ",ROUND(AS9,3),")")</f>
        <v>0,846 (0,68 - 1,06)</v>
      </c>
    </row>
    <row r="10" spans="1:49" x14ac:dyDescent="0.3">
      <c r="A10" t="s">
        <v>9</v>
      </c>
      <c r="B10">
        <v>0.84154973712063097</v>
      </c>
      <c r="C10">
        <v>0.83896507381316698</v>
      </c>
      <c r="D10">
        <v>0.12726393631678001</v>
      </c>
      <c r="E10">
        <v>4.6353765186776696</v>
      </c>
      <c r="G10" s="3" t="s">
        <v>16</v>
      </c>
      <c r="H10" s="4">
        <f t="shared" si="0"/>
        <v>0.84199999999999997</v>
      </c>
      <c r="I10" s="4" t="str">
        <f>_xlfn.CONCAT(ROUND(C10,3)," (",ROUND(D10,2)," - ",ROUND(E10,2),")")</f>
        <v>0,839 (0,13 - 4,64)</v>
      </c>
      <c r="J10" s="5"/>
      <c r="K10" s="5" t="s">
        <v>9</v>
      </c>
      <c r="L10" s="5">
        <v>0.66841998065495201</v>
      </c>
      <c r="M10" s="5">
        <v>0.78435704331763101</v>
      </c>
      <c r="N10" s="5">
        <v>0.240862483249837</v>
      </c>
      <c r="O10" s="5">
        <v>2.30994374407793</v>
      </c>
      <c r="P10" s="5"/>
      <c r="Q10" s="3" t="s">
        <v>16</v>
      </c>
      <c r="R10" s="4">
        <f>IF(L10&lt;0.05,"&lt;0,05",ROUND(L10,3))</f>
        <v>0.66800000000000004</v>
      </c>
      <c r="S10" s="4" t="str">
        <f>_xlfn.CONCAT(ROUND(M10,3)," (",ROUND(N10,2)," - ",ROUND(O10,2),")")</f>
        <v>0,784 (0,24 - 2,31)</v>
      </c>
      <c r="U10" t="s">
        <v>9</v>
      </c>
      <c r="V10">
        <v>0.64637654117785304</v>
      </c>
      <c r="W10">
        <v>0.60979130323583397</v>
      </c>
      <c r="X10">
        <v>4.0127051490333597E-2</v>
      </c>
      <c r="Y10">
        <v>7.6597812817078399</v>
      </c>
      <c r="AA10" s="3" t="s">
        <v>16</v>
      </c>
      <c r="AB10" s="4">
        <f>IF(V10&lt;0.05,"&lt;0,05",ROUND(V10,3))</f>
        <v>0.64600000000000002</v>
      </c>
      <c r="AC10" s="4" t="str">
        <f>_xlfn.CONCAT(ROUND(W10,3)," (",ROUND(X10,2)," - ",ROUND(Y10,2),")")</f>
        <v>0,61 (0,04 - 7,66)</v>
      </c>
      <c r="AE10" t="s">
        <v>29</v>
      </c>
      <c r="AF10">
        <v>6.7716262389193695E-4</v>
      </c>
      <c r="AG10">
        <v>1.15215031953323E-2</v>
      </c>
      <c r="AH10">
        <v>8.7822723015665695E-4</v>
      </c>
      <c r="AI10">
        <v>0.15115112731858099</v>
      </c>
      <c r="AK10" s="3" t="s">
        <v>16</v>
      </c>
      <c r="AL10" s="4" t="str">
        <f>IF(AF10&lt;0.05,"&lt;0,05",ROUND(AF10,3))</f>
        <v>&lt;0,05</v>
      </c>
      <c r="AM10" s="4" t="str">
        <f>_xlfn.CONCAT(ROUND(AG10,3)," (",ROUND(AH10,4)," - ",ROUND(AI10,2),")")</f>
        <v>0,012 (0,0009 - 0,15)</v>
      </c>
      <c r="AO10" t="s">
        <v>29</v>
      </c>
      <c r="AP10">
        <v>0.74260261357388402</v>
      </c>
      <c r="AQ10">
        <v>1.14474908656378E-2</v>
      </c>
      <c r="AR10">
        <v>8.6761795914733003E-4</v>
      </c>
      <c r="AS10">
        <v>0.15104003523353501</v>
      </c>
      <c r="AU10" s="3" t="s">
        <v>16</v>
      </c>
      <c r="AV10" s="4">
        <f>IF(AP10&lt;0.05,"&lt;0,05",ROUND(AP10,3))</f>
        <v>0.74299999999999999</v>
      </c>
      <c r="AW10" s="4" t="str">
        <f>_xlfn.CONCAT(ROUND(AQ10,3)," (",ROUND(AR10,4)," - ",ROUND(AS10,2),")")</f>
        <v>0,011 (0,0009 - 0,15)</v>
      </c>
    </row>
    <row r="11" spans="1:49" x14ac:dyDescent="0.3">
      <c r="G11" s="5"/>
      <c r="H11" s="6"/>
      <c r="I11" s="6"/>
      <c r="J11" s="5"/>
      <c r="K11" s="5"/>
      <c r="L11" s="5"/>
      <c r="M11" s="5"/>
      <c r="N11" s="5"/>
      <c r="O11" s="5"/>
      <c r="P11" s="5"/>
      <c r="Q11" s="5"/>
      <c r="R11" s="6"/>
      <c r="S11" s="6"/>
      <c r="AA11" s="5"/>
      <c r="AB11" s="6"/>
      <c r="AC11" s="6"/>
      <c r="AK11" s="5" t="s">
        <v>39</v>
      </c>
      <c r="AU11" s="5" t="s">
        <v>39</v>
      </c>
    </row>
    <row r="12" spans="1:49" x14ac:dyDescent="0.3">
      <c r="G12" s="5" t="s">
        <v>23</v>
      </c>
      <c r="H12" s="6"/>
      <c r="I12" s="6"/>
      <c r="J12" s="5"/>
      <c r="K12" s="5"/>
      <c r="L12" s="5"/>
      <c r="M12" s="5"/>
      <c r="N12" s="5"/>
      <c r="O12" s="5"/>
      <c r="P12" s="5"/>
      <c r="Q12" s="5" t="s">
        <v>23</v>
      </c>
      <c r="R12" s="6"/>
      <c r="S12" s="6"/>
      <c r="AA12" s="5" t="s">
        <v>23</v>
      </c>
      <c r="AB12" s="6"/>
      <c r="AC12" s="6"/>
      <c r="AF12" t="s">
        <v>0</v>
      </c>
      <c r="AG12" t="s">
        <v>1</v>
      </c>
      <c r="AH12" t="s">
        <v>2</v>
      </c>
      <c r="AI12" t="s">
        <v>3</v>
      </c>
      <c r="AK12" s="3"/>
      <c r="AL12" s="4" t="s">
        <v>10</v>
      </c>
      <c r="AM12" s="4" t="s">
        <v>11</v>
      </c>
      <c r="AP12" t="s">
        <v>0</v>
      </c>
      <c r="AQ12" t="s">
        <v>1</v>
      </c>
      <c r="AR12" t="s">
        <v>2</v>
      </c>
      <c r="AS12" t="s">
        <v>3</v>
      </c>
      <c r="AU12" s="3"/>
      <c r="AV12" s="4" t="s">
        <v>10</v>
      </c>
      <c r="AW12" s="4" t="s">
        <v>11</v>
      </c>
    </row>
    <row r="13" spans="1:49" x14ac:dyDescent="0.3">
      <c r="B13" t="s">
        <v>0</v>
      </c>
      <c r="C13" t="s">
        <v>1</v>
      </c>
      <c r="D13" t="s">
        <v>2</v>
      </c>
      <c r="E13" t="s">
        <v>3</v>
      </c>
      <c r="G13" s="3"/>
      <c r="H13" s="4" t="s">
        <v>10</v>
      </c>
      <c r="I13" s="4" t="s">
        <v>11</v>
      </c>
      <c r="J13" s="5"/>
      <c r="L13" t="s">
        <v>0</v>
      </c>
      <c r="M13" t="s">
        <v>1</v>
      </c>
      <c r="N13" t="s">
        <v>2</v>
      </c>
      <c r="O13" t="s">
        <v>3</v>
      </c>
      <c r="P13" s="5"/>
      <c r="Q13" s="3"/>
      <c r="R13" s="4" t="s">
        <v>10</v>
      </c>
      <c r="S13" s="4" t="s">
        <v>11</v>
      </c>
      <c r="V13" t="s">
        <v>0</v>
      </c>
      <c r="W13" t="s">
        <v>1</v>
      </c>
      <c r="X13" t="s">
        <v>2</v>
      </c>
      <c r="Y13" t="s">
        <v>3</v>
      </c>
      <c r="AA13" s="3"/>
      <c r="AB13" s="4" t="s">
        <v>10</v>
      </c>
      <c r="AC13" s="4" t="s">
        <v>11</v>
      </c>
      <c r="AE13" t="s">
        <v>30</v>
      </c>
      <c r="AF13">
        <v>0.31582239179226701</v>
      </c>
      <c r="AG13">
        <v>7.8297827279690901</v>
      </c>
      <c r="AH13">
        <v>0.14041410192086401</v>
      </c>
      <c r="AI13">
        <v>436.604990015564</v>
      </c>
      <c r="AK13" s="3" t="s">
        <v>17</v>
      </c>
      <c r="AL13" s="4">
        <f>IF(AF13&lt;0.05,"&lt;0,05",ROUND(AF13,3))</f>
        <v>0.316</v>
      </c>
      <c r="AM13" s="4" t="str">
        <f>_xlfn.CONCAT(ROUND(AG13,3)," (",ROUND(AH13,2)," - ",ROUND(AI13,2),")")</f>
        <v>7,83 (0,14 - 436,6)</v>
      </c>
      <c r="AO13" t="s">
        <v>30</v>
      </c>
      <c r="AP13">
        <v>0.316084963768549</v>
      </c>
      <c r="AQ13">
        <v>7.8691957128744496</v>
      </c>
      <c r="AR13">
        <v>0.13943777022323001</v>
      </c>
      <c r="AS13">
        <v>444.099479419278</v>
      </c>
      <c r="AU13" s="3" t="s">
        <v>17</v>
      </c>
      <c r="AV13" s="4">
        <f>IF(AP13&lt;0.05,"&lt;0,05",ROUND(AP13,3))</f>
        <v>0.316</v>
      </c>
      <c r="AW13" s="4" t="str">
        <f>_xlfn.CONCAT(ROUND(AQ13,3)," (",ROUND(AR13,2)," - ",ROUND(AS13,2),")")</f>
        <v>7,869 (0,14 - 444,1)</v>
      </c>
    </row>
    <row r="14" spans="1:49" x14ac:dyDescent="0.3">
      <c r="A14" t="s">
        <v>5</v>
      </c>
      <c r="B14">
        <v>0.144621670329456</v>
      </c>
      <c r="C14">
        <v>6.0283761634267998</v>
      </c>
      <c r="D14">
        <v>0.39612678183268102</v>
      </c>
      <c r="E14">
        <v>63.9896763119933</v>
      </c>
      <c r="G14" s="3" t="s">
        <v>12</v>
      </c>
      <c r="H14" s="4">
        <f>IF(B14&lt;0.05,"&lt;0,05",ROUND(B14,3))</f>
        <v>0.14499999999999999</v>
      </c>
      <c r="I14" s="4" t="str">
        <f>_xlfn.CONCAT(ROUND(C14,3)," (",ROUND(D14,2)," - ",ROUND(E14,2),")")</f>
        <v>6,028 (0,4 - 63,99)</v>
      </c>
      <c r="J14" s="5"/>
      <c r="K14" t="s">
        <v>4</v>
      </c>
      <c r="L14">
        <v>1.6362134010888801E-3</v>
      </c>
      <c r="M14">
        <v>0.16568130446207899</v>
      </c>
      <c r="N14">
        <v>4.85678967572543E-2</v>
      </c>
      <c r="O14">
        <v>0.47474784377712798</v>
      </c>
      <c r="P14" s="5"/>
      <c r="Q14" s="17" t="s">
        <v>17</v>
      </c>
      <c r="R14" s="13" t="str">
        <f>IF(L14&lt;0.05,"&lt;0,05",ROUND(L14,3))</f>
        <v>&lt;0,05</v>
      </c>
      <c r="S14" s="13" t="str">
        <f>_xlfn.CONCAT(ROUND(M14,3)," (",ROUND(N14,2)," - ",ROUND(O14,2),")")</f>
        <v>0,166 (0,05 - 0,47)</v>
      </c>
      <c r="U14" t="s">
        <v>5</v>
      </c>
      <c r="V14">
        <v>2.7337729667760501E-2</v>
      </c>
      <c r="W14">
        <v>42.0561901000437</v>
      </c>
      <c r="X14">
        <v>1.60336378240354</v>
      </c>
      <c r="Y14">
        <v>5913.15987855002</v>
      </c>
      <c r="AA14" s="3" t="s">
        <v>12</v>
      </c>
      <c r="AB14" s="4" t="str">
        <f>IF(V14&lt;0.05,"&lt;0,05",ROUND(V14,3))</f>
        <v>&lt;0,05</v>
      </c>
      <c r="AC14" s="4" t="str">
        <f>_xlfn.CONCAT(ROUND(W14,3)," (",ROUND(X14,2)," - ",ROUND(Y14,2),")")</f>
        <v>42,056 (1,6 - 5913,16)</v>
      </c>
      <c r="AE14" t="s">
        <v>31</v>
      </c>
      <c r="AF14">
        <v>0.919585241707635</v>
      </c>
      <c r="AG14">
        <v>12144.292556263499</v>
      </c>
      <c r="AH14" s="1">
        <v>6.1708542907203901E-76</v>
      </c>
      <c r="AI14" s="1">
        <v>2.3900068733416799E+83</v>
      </c>
      <c r="AK14" s="3" t="s">
        <v>12</v>
      </c>
      <c r="AL14" s="4">
        <f t="shared" ref="AL14:AL17" si="9">IF(AF14&lt;0.05,"&lt;0,05",ROUND(AF14,3))</f>
        <v>0.92</v>
      </c>
      <c r="AM14" s="12" t="str">
        <f>_xlfn.CONCAT(ROUND(AG14,3)," (",ROUND(AH14,2)," - ",ROUND(AI14,2),")")</f>
        <v>12144,293 (0 - 2,39000687334168E+83)</v>
      </c>
      <c r="AO14" t="s">
        <v>31</v>
      </c>
      <c r="AP14">
        <v>0.91862248517408795</v>
      </c>
      <c r="AQ14">
        <v>11822.498697253301</v>
      </c>
      <c r="AR14" s="1">
        <v>8.78494620806747E-75</v>
      </c>
      <c r="AS14" s="1">
        <v>1.5910339361919E+82</v>
      </c>
      <c r="AU14" s="3" t="s">
        <v>12</v>
      </c>
      <c r="AV14" s="4">
        <f t="shared" ref="AV14:AV17" si="10">IF(AP14&lt;0.05,"&lt;0,05",ROUND(AP14,3))</f>
        <v>0.91900000000000004</v>
      </c>
      <c r="AW14" s="12" t="str">
        <f>_xlfn.CONCAT(ROUND(AQ14,3)," (",ROUND(AR14,2)," - ",ROUND(AS14,2),")")</f>
        <v>11822,499 (0 - 1,5910339361919E+82)</v>
      </c>
    </row>
    <row r="15" spans="1:49" x14ac:dyDescent="0.3">
      <c r="A15" s="2" t="s">
        <v>6</v>
      </c>
      <c r="B15">
        <v>2.42688954551117E-2</v>
      </c>
      <c r="C15">
        <v>100.861352982838</v>
      </c>
      <c r="D15">
        <v>1.58864587672695</v>
      </c>
      <c r="E15">
        <v>7656.9216276871803</v>
      </c>
      <c r="G15" s="3" t="s">
        <v>13</v>
      </c>
      <c r="H15" s="4" t="str">
        <f>IF(B15&lt;0.05,"&lt;0,05",ROUND(B15,3))</f>
        <v>&lt;0,05</v>
      </c>
      <c r="I15" s="12" t="str">
        <f>_xlfn.CONCAT(ROUND(C15,3)," (",ROUND(D15,2)," - ",ROUND(E15,2),")")</f>
        <v>100,861 (1,59 - 7656,92)</v>
      </c>
      <c r="J15" s="5"/>
      <c r="K15" t="s">
        <v>5</v>
      </c>
      <c r="L15">
        <v>2.7213851785820101E-3</v>
      </c>
      <c r="M15">
        <v>8.3759075716656497</v>
      </c>
      <c r="N15">
        <v>1.7965487966481399</v>
      </c>
      <c r="O15">
        <v>31.445942678914001</v>
      </c>
      <c r="P15" s="5"/>
      <c r="Q15" s="3" t="s">
        <v>12</v>
      </c>
      <c r="R15" s="4" t="str">
        <f t="shared" ref="R15:R18" si="11">IF(L15&lt;0.05,"&lt;0,05",ROUND(L15,3))</f>
        <v>&lt;0,05</v>
      </c>
      <c r="S15" s="4" t="str">
        <f t="shared" ref="S15:S18" si="12">_xlfn.CONCAT(ROUND(M15,3)," (",ROUND(N15,2)," - ",ROUND(O15,2),")")</f>
        <v>8,376 (1,8 - 31,45)</v>
      </c>
      <c r="U15" t="s">
        <v>6</v>
      </c>
      <c r="V15">
        <v>3.19059947959814E-3</v>
      </c>
      <c r="W15">
        <v>4633.4842637202801</v>
      </c>
      <c r="X15">
        <v>44.034815083528798</v>
      </c>
      <c r="Y15">
        <v>30422306.292436499</v>
      </c>
      <c r="AA15" s="3" t="s">
        <v>13</v>
      </c>
      <c r="AB15" s="4" t="str">
        <f t="shared" ref="AB15:AB17" si="13">IF(V15&lt;0.05,"&lt;0,05",ROUND(V15,3))</f>
        <v>&lt;0,05</v>
      </c>
      <c r="AC15" s="12" t="str">
        <f>_xlfn.CONCAT(ROUND(W15,3)," (",ROUND(X15,2)," - ",ROUND(Y15,2),")")</f>
        <v>4633,484 (44,03 - 30422306,29)</v>
      </c>
      <c r="AE15" t="s">
        <v>32</v>
      </c>
      <c r="AF15">
        <v>0.91173551694031796</v>
      </c>
      <c r="AG15">
        <v>931608928.02769995</v>
      </c>
      <c r="AH15" s="1">
        <v>2.40868585631981E-150</v>
      </c>
      <c r="AI15" s="1">
        <v>3.60318965008995E+167</v>
      </c>
      <c r="AK15" s="3" t="s">
        <v>13</v>
      </c>
      <c r="AL15" s="4">
        <f t="shared" si="9"/>
        <v>0.91200000000000003</v>
      </c>
      <c r="AM15" s="12" t="str">
        <f>_xlfn.CONCAT(ROUND(AG15,3)," (",ROUND(AH15,2)," - ",ROUND(AI15,2),")")</f>
        <v>931608928,028 (0 - 3,60318965009E+167)</v>
      </c>
      <c r="AO15" t="s">
        <v>32</v>
      </c>
      <c r="AP15">
        <v>0.91061872543401301</v>
      </c>
      <c r="AQ15">
        <v>890715377.33433604</v>
      </c>
      <c r="AR15" s="1">
        <v>4.9242618211059901E-148</v>
      </c>
      <c r="AS15" s="1">
        <v>1.6111529245244299E+165</v>
      </c>
      <c r="AU15" s="3" t="s">
        <v>13</v>
      </c>
      <c r="AV15" s="4">
        <f t="shared" si="10"/>
        <v>0.91100000000000003</v>
      </c>
      <c r="AW15" s="12" t="str">
        <f t="shared" ref="AW15" si="14">_xlfn.CONCAT(ROUND(AQ15,3)," (",ROUND(AR15,2)," - ",ROUND(AS15,2),")")</f>
        <v>890715377,334 (0 - 1,6111529245244E+165)</v>
      </c>
    </row>
    <row r="16" spans="1:49" x14ac:dyDescent="0.3">
      <c r="A16" s="2" t="s">
        <v>7</v>
      </c>
      <c r="B16">
        <v>0.124071108383507</v>
      </c>
      <c r="C16">
        <v>0.10346119583246401</v>
      </c>
      <c r="D16">
        <v>3.44504055225016E-3</v>
      </c>
      <c r="E16">
        <v>1.77759001085338</v>
      </c>
      <c r="G16" s="3" t="s">
        <v>14</v>
      </c>
      <c r="H16" s="4">
        <f>IF(B16&lt;0.05,"&lt;0,05",ROUND(B16,3))</f>
        <v>0.124</v>
      </c>
      <c r="I16" s="4" t="str">
        <f>_xlfn.CONCAT(ROUND(C16,3)," (",ROUND(D16,2)," - ",ROUND(E16,2),")")</f>
        <v>0,103 (0 - 1,78)</v>
      </c>
      <c r="J16" s="5"/>
      <c r="K16" t="s">
        <v>6</v>
      </c>
      <c r="L16" s="1">
        <v>1.2846556373305401E-6</v>
      </c>
      <c r="M16">
        <v>366.55264981967201</v>
      </c>
      <c r="N16">
        <v>35.103089859066202</v>
      </c>
      <c r="O16">
        <v>4748.9024406660001</v>
      </c>
      <c r="P16" s="5"/>
      <c r="Q16" s="3" t="s">
        <v>13</v>
      </c>
      <c r="R16" s="4" t="str">
        <f t="shared" si="11"/>
        <v>&lt;0,05</v>
      </c>
      <c r="S16" s="12" t="str">
        <f>_xlfn.CONCAT(ROUND(M16,3)," (",ROUND(N16,2)," - ",ROUND(O16,2),")")</f>
        <v>366,553 (35,1 - 4748,9)</v>
      </c>
      <c r="U16" t="s">
        <v>7</v>
      </c>
      <c r="V16">
        <v>6.7749898054599994E-2</v>
      </c>
      <c r="W16">
        <v>4.0151844372648599E-2</v>
      </c>
      <c r="X16">
        <v>4.1195294894044802E-4</v>
      </c>
      <c r="Y16">
        <v>1.0384931636154</v>
      </c>
      <c r="AA16" s="3" t="s">
        <v>14</v>
      </c>
      <c r="AB16" s="4">
        <f t="shared" si="13"/>
        <v>6.8000000000000005E-2</v>
      </c>
      <c r="AC16" s="4" t="str">
        <f t="shared" ref="AC16:AC17" si="15">_xlfn.CONCAT(ROUND(W16,3)," (",ROUND(X16,2)," - ",ROUND(Y16,2),")")</f>
        <v>0,04 (0 - 1,04)</v>
      </c>
      <c r="AE16" t="s">
        <v>33</v>
      </c>
      <c r="AF16">
        <v>0.91243903488705302</v>
      </c>
      <c r="AG16" s="1">
        <v>3.5408303959503702E-5</v>
      </c>
      <c r="AH16" s="1">
        <v>1.64716138184424E-84</v>
      </c>
      <c r="AI16" s="1">
        <v>7.6115674098966601E+74</v>
      </c>
      <c r="AK16" s="3" t="s">
        <v>14</v>
      </c>
      <c r="AL16" s="4">
        <f t="shared" si="9"/>
        <v>0.91200000000000003</v>
      </c>
      <c r="AM16" s="12" t="str">
        <f>_xlfn.CONCAT(ROUND(AG16,6)," (",ROUND(AH16,7)," - ",ROUND(AI16,2),")")</f>
        <v>0,000035 (0 - 7,61156740989666E+74)</v>
      </c>
      <c r="AO16" t="s">
        <v>33</v>
      </c>
      <c r="AP16">
        <v>0.91129296659526504</v>
      </c>
      <c r="AQ16" s="1">
        <v>3.6040049763679099E-5</v>
      </c>
      <c r="AR16" s="1">
        <v>2.4471004785903101E-83</v>
      </c>
      <c r="AS16" s="1">
        <v>5.3078539207214402E+73</v>
      </c>
      <c r="AU16" s="3" t="s">
        <v>14</v>
      </c>
      <c r="AV16" s="4">
        <f t="shared" si="10"/>
        <v>0.91100000000000003</v>
      </c>
      <c r="AW16" s="4" t="str">
        <f>_xlfn.CONCAT(ROUND(AQ16,5)," (",ROUND(AR16,7)," - ",ROUND(AS16,2),")")</f>
        <v>0,00004 (0 - 5,30785392072144E+73)</v>
      </c>
    </row>
    <row r="17" spans="1:49" x14ac:dyDescent="0.3">
      <c r="A17" s="2" t="s">
        <v>8</v>
      </c>
      <c r="B17">
        <v>3.8691212353547298E-2</v>
      </c>
      <c r="C17">
        <v>0.912837647822482</v>
      </c>
      <c r="D17">
        <v>0.829659169065601</v>
      </c>
      <c r="E17">
        <v>0.98792623644730104</v>
      </c>
      <c r="G17" s="3" t="s">
        <v>15</v>
      </c>
      <c r="H17" s="4" t="str">
        <f>IF(B17&lt;0.05,"&lt;0,05",ROUND(B17,3))</f>
        <v>&lt;0,05</v>
      </c>
      <c r="I17" s="20" t="str">
        <f>_xlfn.CONCAT(ROUND(C17,3)," (",ROUND(D17,3)," - ",ROUND(E17,2),")")</f>
        <v>0,913 (0,83 - 0,99)</v>
      </c>
      <c r="J17" s="5"/>
      <c r="K17" t="s">
        <v>7</v>
      </c>
      <c r="L17">
        <v>5.2735652294259401E-3</v>
      </c>
      <c r="M17">
        <v>7.5873334202181897E-2</v>
      </c>
      <c r="N17">
        <v>9.7317143456896998E-3</v>
      </c>
      <c r="O17">
        <v>0.44912094040595602</v>
      </c>
      <c r="P17" s="5"/>
      <c r="Q17" s="3" t="s">
        <v>14</v>
      </c>
      <c r="R17" s="4" t="str">
        <f t="shared" si="11"/>
        <v>&lt;0,05</v>
      </c>
      <c r="S17" s="4" t="str">
        <f t="shared" si="12"/>
        <v>0,076 (0,01 - 0,45)</v>
      </c>
      <c r="U17" t="s">
        <v>8</v>
      </c>
      <c r="V17">
        <v>3.3651884248194299E-3</v>
      </c>
      <c r="W17">
        <v>0.83404777858911605</v>
      </c>
      <c r="X17">
        <v>0.68124104970547295</v>
      </c>
      <c r="Y17">
        <v>0.946390357662379</v>
      </c>
      <c r="AA17" s="3" t="s">
        <v>15</v>
      </c>
      <c r="AB17" s="4" t="str">
        <f t="shared" si="13"/>
        <v>&lt;0,05</v>
      </c>
      <c r="AC17" s="4" t="str">
        <f t="shared" si="15"/>
        <v>0,834 (0,68 - 0,95)</v>
      </c>
      <c r="AE17" t="s">
        <v>34</v>
      </c>
      <c r="AF17">
        <v>0.65667142478228002</v>
      </c>
      <c r="AG17">
        <v>1.0537736760855001</v>
      </c>
      <c r="AH17">
        <v>0.83646728963773198</v>
      </c>
      <c r="AI17">
        <v>1.32753423136447</v>
      </c>
      <c r="AK17" s="3" t="s">
        <v>15</v>
      </c>
      <c r="AL17" s="4">
        <f t="shared" si="9"/>
        <v>0.65700000000000003</v>
      </c>
      <c r="AM17" s="4" t="str">
        <f>_xlfn.CONCAT(ROUND(AG17,3)," (",ROUND(AH17,2)," - ",ROUND(AI17,3),")")</f>
        <v>1,054 (0,84 - 1,328)</v>
      </c>
      <c r="AO17" t="s">
        <v>34</v>
      </c>
      <c r="AP17">
        <v>0.65887106505267301</v>
      </c>
      <c r="AQ17">
        <v>1.0535015539611099</v>
      </c>
      <c r="AR17">
        <v>0.83587986658164104</v>
      </c>
      <c r="AS17">
        <v>1.3277811424473001</v>
      </c>
      <c r="AU17" s="3" t="s">
        <v>15</v>
      </c>
      <c r="AV17" s="4">
        <f t="shared" si="10"/>
        <v>0.65900000000000003</v>
      </c>
      <c r="AW17" s="4" t="str">
        <f>_xlfn.CONCAT(ROUND(AQ17,3)," (",ROUND(AR17,2)," - ",ROUND(AS17,3),")")</f>
        <v>1,054 (0,84 - 1,328)</v>
      </c>
    </row>
    <row r="18" spans="1:49" x14ac:dyDescent="0.3">
      <c r="G18" s="5"/>
      <c r="H18" s="5"/>
      <c r="I18" s="5"/>
      <c r="J18" s="5"/>
      <c r="K18" t="s">
        <v>8</v>
      </c>
      <c r="L18">
        <v>1.65949963842689E-3</v>
      </c>
      <c r="M18">
        <v>0.91339792112479701</v>
      </c>
      <c r="N18">
        <v>0.86032802885874504</v>
      </c>
      <c r="O18">
        <v>0.96353738927944199</v>
      </c>
      <c r="P18" s="6"/>
      <c r="Q18" s="19" t="s">
        <v>15</v>
      </c>
      <c r="R18" s="14" t="str">
        <f t="shared" si="11"/>
        <v>&lt;0,05</v>
      </c>
      <c r="S18" s="14" t="str">
        <f t="shared" si="12"/>
        <v>0,913 (0,86 - 0,96)</v>
      </c>
      <c r="X18" s="5"/>
      <c r="Y18" s="6"/>
      <c r="Z18" s="6"/>
      <c r="AE18" t="s">
        <v>35</v>
      </c>
      <c r="AF18">
        <v>0.89790707203171305</v>
      </c>
      <c r="AG18" s="1">
        <v>6.4483825265521303E-6</v>
      </c>
      <c r="AH18" s="1">
        <v>3.3111458739824199E-85</v>
      </c>
      <c r="AI18" s="1">
        <v>1.2558080734369E+74</v>
      </c>
      <c r="AK18" s="3" t="s">
        <v>16</v>
      </c>
      <c r="AL18" s="4">
        <f>IF(AF18&lt;0.05,"&lt;0,05",ROUND(AF18,3))</f>
        <v>0.89800000000000002</v>
      </c>
      <c r="AM18" s="4" t="str">
        <f>_xlfn.CONCAT(ROUND(AG18,3)," (",ROUND(AH18,4)," - ",ROUND(AI18,2),")")</f>
        <v>0 (0 - 1,2558080734369E+74)</v>
      </c>
      <c r="AO18" t="s">
        <v>35</v>
      </c>
      <c r="AP18">
        <v>0.89661316597234397</v>
      </c>
      <c r="AQ18" s="1">
        <v>6.6152123979093599E-6</v>
      </c>
      <c r="AR18" s="1">
        <v>4.96836948805647E-84</v>
      </c>
      <c r="AS18" s="1">
        <v>8.8079268610459099E+72</v>
      </c>
      <c r="AU18" s="3" t="s">
        <v>16</v>
      </c>
      <c r="AV18" s="4">
        <f>IF(AP18&lt;0.05,"&lt;0,05",ROUND(AP18,3))</f>
        <v>0.89700000000000002</v>
      </c>
      <c r="AW18" s="4" t="str">
        <f>_xlfn.CONCAT(ROUND(AQ18,3)," (",ROUND(AR18,6)," - ",ROUND(AS18,2),")")</f>
        <v>0 (0 - 8,80792686104591E+72)</v>
      </c>
    </row>
    <row r="19" spans="1:49" x14ac:dyDescent="0.3">
      <c r="G19" s="5"/>
      <c r="H19" s="6"/>
      <c r="I19" s="6"/>
      <c r="J19" s="5"/>
      <c r="K19" s="5"/>
      <c r="L19" s="5"/>
      <c r="M19" s="5"/>
      <c r="N19" s="5"/>
      <c r="O19" s="5"/>
      <c r="P19" s="5"/>
      <c r="Q19" s="5"/>
      <c r="R19" s="6"/>
      <c r="S19" s="6"/>
      <c r="AA19" s="5"/>
      <c r="AB19" s="6"/>
      <c r="AC19" s="6"/>
    </row>
    <row r="20" spans="1:49" x14ac:dyDescent="0.3">
      <c r="G20" s="5" t="s">
        <v>21</v>
      </c>
      <c r="H20" s="6"/>
      <c r="I20" s="6"/>
      <c r="J20" s="5"/>
      <c r="K20" s="5"/>
      <c r="L20" s="5"/>
      <c r="M20" s="5"/>
      <c r="N20" s="5"/>
      <c r="O20" s="5"/>
      <c r="P20" s="5"/>
      <c r="Q20" s="15" t="s">
        <v>21</v>
      </c>
      <c r="R20" s="6"/>
      <c r="S20" s="6"/>
      <c r="AA20" s="5" t="s">
        <v>21</v>
      </c>
      <c r="AB20" s="6"/>
      <c r="AC20" s="6"/>
      <c r="AK20" s="15" t="s">
        <v>21</v>
      </c>
      <c r="AU20" s="15" t="s">
        <v>21</v>
      </c>
    </row>
    <row r="21" spans="1:49" x14ac:dyDescent="0.3">
      <c r="B21" t="s">
        <v>0</v>
      </c>
      <c r="C21" t="s">
        <v>1</v>
      </c>
      <c r="D21" t="s">
        <v>2</v>
      </c>
      <c r="E21" t="s">
        <v>3</v>
      </c>
      <c r="G21" s="3"/>
      <c r="H21" s="4" t="s">
        <v>10</v>
      </c>
      <c r="I21" s="4" t="s">
        <v>11</v>
      </c>
      <c r="J21" s="5"/>
      <c r="K21" s="5"/>
      <c r="L21" s="5" t="s">
        <v>0</v>
      </c>
      <c r="M21" s="5" t="s">
        <v>1</v>
      </c>
      <c r="N21" s="5" t="s">
        <v>2</v>
      </c>
      <c r="O21" s="5" t="s">
        <v>3</v>
      </c>
      <c r="P21" s="5"/>
      <c r="Q21" s="3"/>
      <c r="R21" s="4" t="s">
        <v>10</v>
      </c>
      <c r="S21" s="4" t="s">
        <v>11</v>
      </c>
      <c r="V21" t="s">
        <v>0</v>
      </c>
      <c r="W21" t="s">
        <v>1</v>
      </c>
      <c r="X21" t="s">
        <v>2</v>
      </c>
      <c r="Y21" t="s">
        <v>3</v>
      </c>
      <c r="AA21" s="3"/>
      <c r="AB21" s="4" t="s">
        <v>10</v>
      </c>
      <c r="AC21" s="4" t="s">
        <v>11</v>
      </c>
      <c r="AF21" t="s">
        <v>0</v>
      </c>
      <c r="AG21" t="s">
        <v>1</v>
      </c>
      <c r="AH21" t="s">
        <v>2</v>
      </c>
      <c r="AI21" t="s">
        <v>3</v>
      </c>
      <c r="AK21" s="3"/>
      <c r="AL21" s="4" t="s">
        <v>10</v>
      </c>
      <c r="AM21" s="4" t="s">
        <v>11</v>
      </c>
      <c r="AP21" t="s">
        <v>0</v>
      </c>
      <c r="AQ21" t="s">
        <v>1</v>
      </c>
      <c r="AR21" t="s">
        <v>2</v>
      </c>
      <c r="AS21" t="s">
        <v>3</v>
      </c>
      <c r="AU21" s="3"/>
      <c r="AV21" s="4" t="s">
        <v>10</v>
      </c>
      <c r="AW21" s="4" t="s">
        <v>11</v>
      </c>
    </row>
    <row r="22" spans="1:49" x14ac:dyDescent="0.3">
      <c r="A22" t="s">
        <v>4</v>
      </c>
      <c r="B22" s="1">
        <v>1.7605489767596401E-5</v>
      </c>
      <c r="C22">
        <v>0.117575757575762</v>
      </c>
      <c r="D22">
        <v>3.91165085113502E-2</v>
      </c>
      <c r="E22">
        <v>0.28743535616218702</v>
      </c>
      <c r="G22" s="17" t="s">
        <v>17</v>
      </c>
      <c r="H22" s="13" t="str">
        <f t="shared" ref="H22:H27" si="16">IF(B22&lt;0.05,"&lt;0,05",ROUND(B22,3))</f>
        <v>&lt;0,05</v>
      </c>
      <c r="I22" s="13" t="str">
        <f>_xlfn.CONCAT(ROUND(C22,3)," (",ROUND(D22,2)," - ",ROUND(E22,2),")")</f>
        <v>0,118 (0,04 - 0,29)</v>
      </c>
      <c r="J22" s="5"/>
      <c r="K22" s="5" t="s">
        <v>4</v>
      </c>
      <c r="L22" s="10">
        <v>1.92602726939718E-13</v>
      </c>
      <c r="M22" s="5">
        <v>5.7377049167139101E-2</v>
      </c>
      <c r="N22" s="5">
        <v>2.4260282711065399E-2</v>
      </c>
      <c r="O22" s="5">
        <v>0.11393470499764199</v>
      </c>
      <c r="P22" s="5"/>
      <c r="Q22" s="17" t="s">
        <v>17</v>
      </c>
      <c r="R22" s="13" t="str">
        <f>IF(L22&lt;0.05,"&lt;0,05",ROUND(L22,3))</f>
        <v>&lt;0,05</v>
      </c>
      <c r="S22" s="13" t="str">
        <f>_xlfn.CONCAT(ROUND(M22,3)," (",ROUND(N22,2)," - ",ROUND(O22,2),")")</f>
        <v>0,057 (0,02 - 0,11)</v>
      </c>
      <c r="U22" t="s">
        <v>4</v>
      </c>
      <c r="V22" s="1">
        <v>1.41283595703912E-8</v>
      </c>
      <c r="W22">
        <v>5.7377049180328099E-2</v>
      </c>
      <c r="X22">
        <v>2.00692432341728E-2</v>
      </c>
      <c r="Y22">
        <v>0.14774070571044801</v>
      </c>
      <c r="AA22" s="3" t="s">
        <v>17</v>
      </c>
      <c r="AB22" s="4" t="str">
        <f>IF(V22&lt;0.05,"&lt;0,05",ROUND(V22,3))</f>
        <v>&lt;0,05</v>
      </c>
      <c r="AC22" s="13" t="str">
        <f>_xlfn.CONCAT(ROUND(W22,3)," (",ROUND(X22,2)," - ",ROUND(Y22,2),")")</f>
        <v>0,057 (0,02 - 0,15)</v>
      </c>
      <c r="AE22" t="s">
        <v>24</v>
      </c>
      <c r="AF22">
        <v>1.7534688040559802E-2</v>
      </c>
      <c r="AG22">
        <v>0.198975388932496</v>
      </c>
      <c r="AH22">
        <v>5.2505892996355601E-2</v>
      </c>
      <c r="AI22">
        <v>0.75403355969178698</v>
      </c>
      <c r="AK22" s="3" t="str">
        <f>AE22</f>
        <v>count_CAPP2</v>
      </c>
      <c r="AL22" s="4" t="str">
        <f>IF(AF22&lt;0.05,"&lt;0,05",ROUND(AF22,3))</f>
        <v>&lt;0,05</v>
      </c>
      <c r="AM22" s="13" t="str">
        <f>_xlfn.CONCAT(ROUND(AG22,3)," (",ROUND(AH22,2)," - ",ROUND(AI22,2),")")</f>
        <v>0,199 (0,05 - 0,75)</v>
      </c>
      <c r="AO22" t="s">
        <v>24</v>
      </c>
      <c r="AP22">
        <v>2.28520795760212E-2</v>
      </c>
      <c r="AQ22">
        <v>0.16948349337285701</v>
      </c>
      <c r="AR22">
        <v>3.6750685125126699E-2</v>
      </c>
      <c r="AS22">
        <v>0.78160868098287395</v>
      </c>
      <c r="AU22" s="3" t="str">
        <f>AO22</f>
        <v>count_CAPP2</v>
      </c>
      <c r="AV22" s="4" t="str">
        <f>IF(AP22&lt;0.05,"&lt;0,05",ROUND(AP22,3))</f>
        <v>&lt;0,05</v>
      </c>
      <c r="AW22" s="13" t="str">
        <f>_xlfn.CONCAT(ROUND(AQ22,3)," (",ROUND(AR22,2)," - ",ROUND(AS22,2),")")</f>
        <v>0,169 (0,04 - 0,78)</v>
      </c>
    </row>
    <row r="23" spans="1:49" x14ac:dyDescent="0.3">
      <c r="A23" t="s">
        <v>5</v>
      </c>
      <c r="B23">
        <v>0.290566452078176</v>
      </c>
      <c r="C23">
        <v>1.46683673455882</v>
      </c>
      <c r="D23">
        <v>0.72248412434310905</v>
      </c>
      <c r="E23">
        <v>3.0206811521516901</v>
      </c>
      <c r="G23" s="3" t="s">
        <v>12</v>
      </c>
      <c r="H23" s="4">
        <f t="shared" si="16"/>
        <v>0.29099999999999998</v>
      </c>
      <c r="I23" s="4" t="str">
        <f>_xlfn.CONCAT(ROUND(C23,3)," (",ROUND(D23,2)," - ",ROUND(E23,2),")")</f>
        <v>1,467 (0,72 - 3,02)</v>
      </c>
      <c r="J23" s="5"/>
      <c r="K23" s="5" t="s">
        <v>5</v>
      </c>
      <c r="L23" s="10">
        <v>1.05121454424831E-5</v>
      </c>
      <c r="M23" s="5">
        <v>2.3313559775922101</v>
      </c>
      <c r="N23" s="5">
        <v>1.6115401607838</v>
      </c>
      <c r="O23" s="5">
        <v>3.4299941825330702</v>
      </c>
      <c r="P23" s="5"/>
      <c r="Q23" s="3" t="s">
        <v>12</v>
      </c>
      <c r="R23" s="4" t="str">
        <f t="shared" ref="R23:R26" si="17">IF(L23&lt;0.05,"&lt;0,05",ROUND(L23,3))</f>
        <v>&lt;0,05</v>
      </c>
      <c r="S23" s="14" t="str">
        <f t="shared" ref="S23:S25" si="18">_xlfn.CONCAT(ROUND(M23,3)," (",ROUND(N23,2)," - ",ROUND(O23,2),")")</f>
        <v>2,331 (1,61 - 3,43)</v>
      </c>
      <c r="U23" t="s">
        <v>5</v>
      </c>
      <c r="V23">
        <v>7.0601696016302895E-2</v>
      </c>
      <c r="W23">
        <v>2.3313559322033801</v>
      </c>
      <c r="X23">
        <v>0.92859009488117705</v>
      </c>
      <c r="Y23">
        <v>5.9302846232178901</v>
      </c>
      <c r="AA23" s="3" t="s">
        <v>12</v>
      </c>
      <c r="AB23" s="4">
        <f t="shared" ref="AB23:AB26" si="19">IF(V23&lt;0.05,"&lt;0,05",ROUND(V23,3))</f>
        <v>7.0999999999999994E-2</v>
      </c>
      <c r="AC23" s="14" t="str">
        <f>_xlfn.CONCAT(ROUND(W23,3)," (",ROUND(X23,2)," - ",ROUND(Y23,2),")")</f>
        <v>2,331 (0,93 - 5,93)</v>
      </c>
      <c r="AE23" t="s">
        <v>30</v>
      </c>
      <c r="AF23">
        <v>4.07659139692799E-2</v>
      </c>
      <c r="AG23">
        <v>4.3394992334774498</v>
      </c>
      <c r="AH23">
        <v>1.06359410734552</v>
      </c>
      <c r="AI23">
        <v>17.705300797829501</v>
      </c>
      <c r="AK23" s="3" t="str">
        <f>AE23</f>
        <v>zero_CAPP2</v>
      </c>
      <c r="AL23" s="4" t="str">
        <f t="shared" ref="AL23" si="20">IF(AF23&lt;0.05,"&lt;0,05",ROUND(AF23,3))</f>
        <v>&lt;0,05</v>
      </c>
      <c r="AM23" s="13" t="str">
        <f>_xlfn.CONCAT(ROUND(AG23,3)," (",ROUND(AH23,2)," - ",ROUND(AI23,2),")")</f>
        <v>4,339 (1,06 - 17,71)</v>
      </c>
      <c r="AO23" t="s">
        <v>30</v>
      </c>
      <c r="AP23">
        <v>9.7964740696751304E-2</v>
      </c>
      <c r="AQ23">
        <v>3.7467226318958402</v>
      </c>
      <c r="AR23">
        <v>0.78381359192441402</v>
      </c>
      <c r="AS23">
        <v>17.909781898390701</v>
      </c>
      <c r="AU23" s="3" t="str">
        <f>AO23</f>
        <v>zero_CAPP2</v>
      </c>
      <c r="AV23" s="4">
        <f t="shared" ref="AV23" si="21">IF(AP23&lt;0.05,"&lt;0,05",ROUND(AP23,3))</f>
        <v>9.8000000000000004E-2</v>
      </c>
      <c r="AW23" s="13" t="str">
        <f>_xlfn.CONCAT(ROUND(AQ23,3)," (",ROUND(AR23,2)," - ",ROUND(AS23,2),")")</f>
        <v>3,747 (0,78 - 17,91)</v>
      </c>
    </row>
    <row r="24" spans="1:49" x14ac:dyDescent="0.3">
      <c r="A24" t="s">
        <v>6</v>
      </c>
      <c r="B24">
        <v>0.57078512075983101</v>
      </c>
      <c r="C24">
        <v>1.5972222220751799</v>
      </c>
      <c r="D24">
        <v>0.23008934965498501</v>
      </c>
      <c r="E24">
        <v>6.9233483196152896</v>
      </c>
      <c r="G24" s="3" t="s">
        <v>13</v>
      </c>
      <c r="H24" s="4">
        <f t="shared" si="16"/>
        <v>0.57099999999999995</v>
      </c>
      <c r="I24" s="12" t="str">
        <f>_xlfn.CONCAT(ROUND(C24,3)," (",ROUND(D24,2)," - ",ROUND(E24,2),")")</f>
        <v>1,597 (0,23 - 6,92)</v>
      </c>
      <c r="J24" s="5"/>
      <c r="K24" s="5" t="s">
        <v>6</v>
      </c>
      <c r="L24" s="5">
        <v>0.40159646970319801</v>
      </c>
      <c r="M24" s="5">
        <v>1.4886363627836801</v>
      </c>
      <c r="N24" s="5">
        <v>0.51352872480441802</v>
      </c>
      <c r="O24" s="5">
        <v>3.4328209731549002</v>
      </c>
      <c r="P24" s="5"/>
      <c r="Q24" s="3" t="s">
        <v>13</v>
      </c>
      <c r="R24" s="4">
        <f t="shared" si="17"/>
        <v>0.40200000000000002</v>
      </c>
      <c r="S24" s="14" t="str">
        <f t="shared" si="18"/>
        <v>1,489 (0,51 - 3,43)</v>
      </c>
      <c r="U24" t="s">
        <v>6</v>
      </c>
      <c r="V24">
        <v>0.73107731218615601</v>
      </c>
      <c r="W24">
        <v>1.48863636363636</v>
      </c>
      <c r="X24">
        <v>0.20800817177699599</v>
      </c>
      <c r="Y24">
        <v>31.724372867871299</v>
      </c>
      <c r="AA24" s="3" t="s">
        <v>13</v>
      </c>
      <c r="AB24" s="4">
        <f t="shared" si="19"/>
        <v>0.73099999999999998</v>
      </c>
      <c r="AC24" s="14" t="str">
        <f>_xlfn.CONCAT(ROUND(W24,3)," (",ROUND(X24,2)," - ",ROUND(Y24,2),")")</f>
        <v>1,489 (0,21 - 31,72)</v>
      </c>
    </row>
    <row r="25" spans="1:49" x14ac:dyDescent="0.3">
      <c r="A25" t="s">
        <v>7</v>
      </c>
      <c r="B25">
        <v>0.212437072191377</v>
      </c>
      <c r="C25">
        <v>1.55172413783001</v>
      </c>
      <c r="D25">
        <v>0.77480961342064303</v>
      </c>
      <c r="E25">
        <v>3.11005818381379</v>
      </c>
      <c r="G25" s="3" t="s">
        <v>14</v>
      </c>
      <c r="H25" s="4">
        <f t="shared" si="16"/>
        <v>0.21199999999999999</v>
      </c>
      <c r="I25" s="4" t="str">
        <f>_xlfn.CONCAT(ROUND(C25,3)," (",ROUND(D25,2)," - ",ROUND(E25,2),")")</f>
        <v>1,552 (0,77 - 3,11)</v>
      </c>
      <c r="J25" s="5"/>
      <c r="K25" s="5" t="s">
        <v>7</v>
      </c>
      <c r="L25" s="10">
        <v>8.5050572275168896E-7</v>
      </c>
      <c r="M25" s="5">
        <v>2.45165098709142</v>
      </c>
      <c r="N25" s="5">
        <v>1.7232952120388001</v>
      </c>
      <c r="O25" s="5">
        <v>3.52614004031367</v>
      </c>
      <c r="P25" s="5"/>
      <c r="Q25" s="17" t="s">
        <v>14</v>
      </c>
      <c r="R25" s="13" t="str">
        <f t="shared" si="17"/>
        <v>&lt;0,05</v>
      </c>
      <c r="S25" s="13" t="str">
        <f t="shared" si="18"/>
        <v>2,452 (1,72 - 3,53)</v>
      </c>
      <c r="U25" t="s">
        <v>7</v>
      </c>
      <c r="V25">
        <v>5.0915375375698499E-2</v>
      </c>
      <c r="W25">
        <v>2.4516509433962299</v>
      </c>
      <c r="X25">
        <v>1.0059593076611</v>
      </c>
      <c r="Y25">
        <v>6.2062827208752003</v>
      </c>
      <c r="AA25" s="3" t="s">
        <v>14</v>
      </c>
      <c r="AB25" s="4">
        <f t="shared" si="19"/>
        <v>5.0999999999999997E-2</v>
      </c>
      <c r="AC25" s="13" t="str">
        <f>_xlfn.CONCAT(ROUND(W25,3)," (",ROUND(X25,2)," - ",ROUND(Y25,2),")")</f>
        <v>2,452 (1,01 - 6,21)</v>
      </c>
      <c r="AF25" t="s">
        <v>0</v>
      </c>
      <c r="AG25" t="s">
        <v>1</v>
      </c>
      <c r="AH25" t="s">
        <v>2</v>
      </c>
      <c r="AI25" t="s">
        <v>3</v>
      </c>
      <c r="AK25" s="3"/>
      <c r="AL25" s="4" t="s">
        <v>10</v>
      </c>
      <c r="AM25" s="4" t="s">
        <v>11</v>
      </c>
      <c r="AP25" t="s">
        <v>0</v>
      </c>
      <c r="AQ25" t="s">
        <v>1</v>
      </c>
      <c r="AR25" t="s">
        <v>2</v>
      </c>
      <c r="AS25" t="s">
        <v>3</v>
      </c>
      <c r="AU25" s="3"/>
      <c r="AV25" s="4" t="s">
        <v>10</v>
      </c>
      <c r="AW25" s="4" t="s">
        <v>11</v>
      </c>
    </row>
    <row r="26" spans="1:49" x14ac:dyDescent="0.3">
      <c r="A26" t="s">
        <v>8</v>
      </c>
      <c r="B26">
        <v>7.2370813240596202E-2</v>
      </c>
      <c r="C26">
        <v>0.94154603842502005</v>
      </c>
      <c r="D26">
        <v>0.87786177796008402</v>
      </c>
      <c r="E26">
        <v>1.0018793472268399</v>
      </c>
      <c r="G26" s="3" t="s">
        <v>15</v>
      </c>
      <c r="H26" s="4">
        <f t="shared" si="16"/>
        <v>7.1999999999999995E-2</v>
      </c>
      <c r="I26" s="4" t="str">
        <f>_xlfn.CONCAT(ROUND(C26,3)," (",ROUND(D26,2)," - ",ROUND(E26,3),")")</f>
        <v>0,942 (0,88 - 1,002)</v>
      </c>
      <c r="J26" s="5"/>
      <c r="K26" s="5" t="s">
        <v>8</v>
      </c>
      <c r="L26" s="5">
        <v>7.0459603099697196E-3</v>
      </c>
      <c r="M26" s="5">
        <v>0.94945723084697198</v>
      </c>
      <c r="N26" s="5">
        <v>0.91443301892568696</v>
      </c>
      <c r="O26" s="5">
        <v>0.98547399558208904</v>
      </c>
      <c r="P26" s="5"/>
      <c r="Q26" s="3" t="s">
        <v>15</v>
      </c>
      <c r="R26" s="4" t="str">
        <f t="shared" si="17"/>
        <v>&lt;0,05</v>
      </c>
      <c r="S26" s="4" t="str">
        <f>_xlfn.CONCAT(ROUND(M26,3)," (",ROUND(N26,2)," - ",ROUND(O26,3),")")</f>
        <v>0,949 (0,91 - 0,985)</v>
      </c>
      <c r="U26" t="s">
        <v>8</v>
      </c>
      <c r="V26">
        <v>0.13673053758318199</v>
      </c>
      <c r="W26">
        <v>0.93742241163925699</v>
      </c>
      <c r="X26">
        <v>0.83739632024811805</v>
      </c>
      <c r="Y26">
        <v>1.0197634227321899</v>
      </c>
      <c r="AA26" s="3" t="s">
        <v>15</v>
      </c>
      <c r="AB26" s="4">
        <f t="shared" si="19"/>
        <v>0.13700000000000001</v>
      </c>
      <c r="AC26" s="4" t="str">
        <f>_xlfn.CONCAT(ROUND(W26,3)," (",ROUND(X26,2)," - ",ROUND(Y26,3),")")</f>
        <v>0,937 (0,84 - 1,02)</v>
      </c>
      <c r="AE26" t="s">
        <v>25</v>
      </c>
      <c r="AF26">
        <v>4.4521211146374999E-3</v>
      </c>
      <c r="AG26">
        <v>1.85185862145401</v>
      </c>
      <c r="AH26">
        <v>1.21114940954324</v>
      </c>
      <c r="AI26">
        <v>2.83150891775349</v>
      </c>
      <c r="AK26" s="3" t="str">
        <f>AE26</f>
        <v>count_ASA2</v>
      </c>
      <c r="AL26" s="4" t="str">
        <f>IF(AF26&lt;0.05,"&lt;0,05",ROUND(AF26,3))</f>
        <v>&lt;0,05</v>
      </c>
      <c r="AM26" s="4" t="str">
        <f>_xlfn.CONCAT(ROUND(AG26,3)," (",ROUND(AH26,2)," - ",ROUND(AI26,2),")")</f>
        <v>1,852 (1,21 - 2,83)</v>
      </c>
      <c r="AO26" t="s">
        <v>25</v>
      </c>
      <c r="AP26">
        <v>3.1286586869876502E-2</v>
      </c>
      <c r="AQ26">
        <v>2.0003947379289699</v>
      </c>
      <c r="AR26">
        <v>1.0642649542505001</v>
      </c>
      <c r="AS26">
        <v>3.75994632873353</v>
      </c>
      <c r="AU26" s="3" t="str">
        <f>AO26</f>
        <v>count_ASA2</v>
      </c>
      <c r="AV26" s="4" t="str">
        <f>IF(AP26&lt;0.05,"&lt;0,05",ROUND(AP26,3))</f>
        <v>&lt;0,05</v>
      </c>
      <c r="AW26" s="4" t="str">
        <f>_xlfn.CONCAT(ROUND(AQ26,3)," (",ROUND(AR26,2)," - ",ROUND(AS26,2),")")</f>
        <v>2 (1,06 - 3,76)</v>
      </c>
    </row>
    <row r="27" spans="1:49" x14ac:dyDescent="0.3">
      <c r="A27" t="s">
        <v>9</v>
      </c>
      <c r="B27">
        <v>0.92798733109588805</v>
      </c>
      <c r="C27">
        <v>0.93181821036736301</v>
      </c>
      <c r="D27">
        <v>0.17837784516618499</v>
      </c>
      <c r="E27">
        <v>4.3679283046251998</v>
      </c>
      <c r="G27" s="3" t="s">
        <v>16</v>
      </c>
      <c r="H27" s="4">
        <f t="shared" si="16"/>
        <v>0.92800000000000005</v>
      </c>
      <c r="I27" s="4" t="str">
        <f>_xlfn.CONCAT(ROUND(C27,3)," (",ROUND(D27,2)," - ",ROUND(E27,2),")")</f>
        <v>0,932 (0,18 - 4,37)</v>
      </c>
      <c r="J27" s="5"/>
      <c r="K27" s="5" t="s">
        <v>9</v>
      </c>
      <c r="L27" s="5">
        <v>0.99511725841464804</v>
      </c>
      <c r="M27" s="5">
        <v>0.99710144992530603</v>
      </c>
      <c r="N27" s="5">
        <v>0.38064684199458698</v>
      </c>
      <c r="O27" s="5">
        <v>2.5279040786250699</v>
      </c>
      <c r="P27" s="5"/>
      <c r="Q27" s="3" t="s">
        <v>16</v>
      </c>
      <c r="R27" s="4">
        <f>IF(L27&lt;0.05,"&lt;0,05",ROUND(L27,3))</f>
        <v>0.995</v>
      </c>
      <c r="S27" s="4" t="str">
        <f>_xlfn.CONCAT(ROUND(M27,3)," (",ROUND(N27,2)," - ",ROUND(O27,2),")")</f>
        <v>0,997 (0,38 - 2,53)</v>
      </c>
      <c r="U27" t="s">
        <v>9</v>
      </c>
      <c r="V27">
        <v>0.99781774965923098</v>
      </c>
      <c r="W27">
        <v>0.99710144927536104</v>
      </c>
      <c r="X27">
        <v>0.11846156123846099</v>
      </c>
      <c r="Y27">
        <v>9.3674125536964592</v>
      </c>
      <c r="AA27" s="3" t="s">
        <v>16</v>
      </c>
      <c r="AB27" s="4">
        <f>IF(V27&lt;0.05,"&lt;0,05",ROUND(V27,3))</f>
        <v>0.998</v>
      </c>
      <c r="AC27" s="4" t="str">
        <f>_xlfn.CONCAT(ROUND(W27,3)," (",ROUND(X27,2)," - ",ROUND(Y27,2),")")</f>
        <v>0,997 (0,12 - 9,37)</v>
      </c>
      <c r="AE27" t="s">
        <v>26</v>
      </c>
      <c r="AF27">
        <v>0.99999959386341497</v>
      </c>
      <c r="AG27">
        <v>1.00000028228172</v>
      </c>
      <c r="AH27">
        <v>0.33725275411890598</v>
      </c>
      <c r="AI27">
        <v>2.96513683683945</v>
      </c>
      <c r="AK27" s="3" t="str">
        <f>AE27</f>
        <v>count_ASA3</v>
      </c>
      <c r="AL27" s="4">
        <f>IF(AF27&lt;0.05,"&lt;0,05",ROUND(AF27,9))</f>
        <v>0.99999959400000005</v>
      </c>
      <c r="AM27" s="4" t="str">
        <f>_xlfn.CONCAT(ROUND(AG27,9)," (",ROUND(AH27,2)," - ",ROUND(AI27,2),")")</f>
        <v>1,000000282 (0,34 - 2,97)</v>
      </c>
      <c r="AO27" t="s">
        <v>26</v>
      </c>
      <c r="AP27">
        <v>0.99999812591233195</v>
      </c>
      <c r="AQ27">
        <v>0.99999817938594704</v>
      </c>
      <c r="AR27">
        <v>0.21888531518419599</v>
      </c>
      <c r="AS27">
        <v>4.5685858730801403</v>
      </c>
      <c r="AU27" s="3" t="str">
        <f>AO27</f>
        <v>count_ASA3</v>
      </c>
      <c r="AV27" s="4">
        <f t="shared" ref="AV27:AV29" si="22">IF(AP27&lt;0.05,"&lt;0,05",ROUND(AP27,3))</f>
        <v>1</v>
      </c>
      <c r="AW27" s="4" t="str">
        <f>_xlfn.CONCAT(ROUND(AQ27,3)," (",ROUND(AR27,2)," - ",ROUND(AS27,2),")")</f>
        <v>1 (0,22 - 4,57)</v>
      </c>
    </row>
    <row r="28" spans="1:49" x14ac:dyDescent="0.3">
      <c r="J28" s="5"/>
      <c r="AE28" t="s">
        <v>31</v>
      </c>
      <c r="AF28">
        <v>0.46317281800181198</v>
      </c>
      <c r="AG28">
        <v>0.76172402060046096</v>
      </c>
      <c r="AH28">
        <v>0.36813710441880199</v>
      </c>
      <c r="AI28">
        <v>1.5761070443463201</v>
      </c>
      <c r="AK28" s="3" t="str">
        <f t="shared" ref="AK28:AK29" si="23">AE28</f>
        <v>zero_ASA2</v>
      </c>
      <c r="AL28" s="4">
        <f t="shared" ref="AL28:AL29" si="24">IF(AF28&lt;0.05,"&lt;0,05",ROUND(AF28,3))</f>
        <v>0.46300000000000002</v>
      </c>
      <c r="AM28" s="4" t="str">
        <f t="shared" ref="AM28:AM29" si="25">_xlfn.CONCAT(ROUND(AG28,3)," (",ROUND(AH28,2)," - ",ROUND(AI28,2),")")</f>
        <v>0,762 (0,37 - 1,58)</v>
      </c>
      <c r="AO28" t="s">
        <v>31</v>
      </c>
      <c r="AP28">
        <v>0.63853250285426699</v>
      </c>
      <c r="AQ28">
        <v>0.83075882615586205</v>
      </c>
      <c r="AR28">
        <v>0.38326311776178201</v>
      </c>
      <c r="AS28">
        <v>1.80074782897538</v>
      </c>
      <c r="AU28" s="3" t="str">
        <f t="shared" ref="AU28:AU29" si="26">AO28</f>
        <v>zero_ASA2</v>
      </c>
      <c r="AV28" s="4">
        <f t="shared" si="22"/>
        <v>0.63900000000000001</v>
      </c>
      <c r="AW28" s="4" t="str">
        <f t="shared" ref="AW28:AW29" si="27">_xlfn.CONCAT(ROUND(AQ28,3)," (",ROUND(AR28,2)," - ",ROUND(AS28,2),")")</f>
        <v>0,831 (0,38 - 1,8)</v>
      </c>
    </row>
    <row r="29" spans="1:49" x14ac:dyDescent="0.3">
      <c r="I29"/>
      <c r="AE29" t="s">
        <v>32</v>
      </c>
      <c r="AF29">
        <v>0.58139391707965105</v>
      </c>
      <c r="AG29">
        <v>0.61972556958612002</v>
      </c>
      <c r="AH29">
        <v>0.113109786735049</v>
      </c>
      <c r="AI29">
        <v>3.3954602221863501</v>
      </c>
      <c r="AK29" s="3" t="str">
        <f t="shared" si="23"/>
        <v>zero_ASA3</v>
      </c>
      <c r="AL29" s="4">
        <f t="shared" si="24"/>
        <v>0.58099999999999996</v>
      </c>
      <c r="AM29" s="4" t="str">
        <f t="shared" si="25"/>
        <v>0,62 (0,11 - 3,4)</v>
      </c>
      <c r="AO29" t="s">
        <v>32</v>
      </c>
      <c r="AP29">
        <v>0.60272534573685899</v>
      </c>
      <c r="AQ29">
        <v>0.60867105308749603</v>
      </c>
      <c r="AR29">
        <v>9.3852066455911806E-2</v>
      </c>
      <c r="AS29">
        <v>3.9474938044190999</v>
      </c>
      <c r="AU29" s="3" t="str">
        <f t="shared" si="26"/>
        <v>zero_ASA3</v>
      </c>
      <c r="AV29" s="4">
        <f t="shared" si="22"/>
        <v>0.60299999999999998</v>
      </c>
      <c r="AW29" s="4" t="str">
        <f t="shared" si="27"/>
        <v>0,609 (0,09 - 3,95)</v>
      </c>
    </row>
    <row r="30" spans="1:49" x14ac:dyDescent="0.3">
      <c r="F30" s="11" t="s">
        <v>41</v>
      </c>
      <c r="G30" s="5" t="s">
        <v>20</v>
      </c>
      <c r="H30" s="6"/>
      <c r="I30" s="6"/>
      <c r="P30" s="11" t="s">
        <v>41</v>
      </c>
      <c r="Q30" s="5" t="s">
        <v>20</v>
      </c>
      <c r="AA30" s="5" t="s">
        <v>20</v>
      </c>
      <c r="AB30" s="6"/>
      <c r="AC30" s="6"/>
    </row>
    <row r="31" spans="1:49" x14ac:dyDescent="0.3">
      <c r="B31" t="s">
        <v>0</v>
      </c>
      <c r="C31" t="s">
        <v>1</v>
      </c>
      <c r="D31" t="s">
        <v>2</v>
      </c>
      <c r="E31" t="s">
        <v>3</v>
      </c>
      <c r="G31" s="3"/>
      <c r="H31" s="4" t="s">
        <v>10</v>
      </c>
      <c r="I31" s="4" t="s">
        <v>11</v>
      </c>
      <c r="L31" t="s">
        <v>0</v>
      </c>
      <c r="M31" t="s">
        <v>1</v>
      </c>
      <c r="N31" t="s">
        <v>2</v>
      </c>
      <c r="O31" t="s">
        <v>3</v>
      </c>
      <c r="Q31" s="3"/>
      <c r="R31" s="4" t="s">
        <v>10</v>
      </c>
      <c r="S31" s="4" t="s">
        <v>11</v>
      </c>
      <c r="V31" t="s">
        <v>0</v>
      </c>
      <c r="W31" t="s">
        <v>1</v>
      </c>
      <c r="X31" t="s">
        <v>2</v>
      </c>
      <c r="Y31" t="s">
        <v>3</v>
      </c>
      <c r="AA31" s="3"/>
      <c r="AB31" s="4" t="s">
        <v>10</v>
      </c>
      <c r="AC31" s="4" t="s">
        <v>11</v>
      </c>
      <c r="AF31" t="s">
        <v>0</v>
      </c>
      <c r="AG31" t="s">
        <v>1</v>
      </c>
      <c r="AH31" t="s">
        <v>2</v>
      </c>
      <c r="AI31" t="s">
        <v>3</v>
      </c>
      <c r="AK31" s="3"/>
      <c r="AL31" s="4" t="s">
        <v>10</v>
      </c>
      <c r="AM31" s="4" t="s">
        <v>11</v>
      </c>
      <c r="AP31" t="s">
        <v>0</v>
      </c>
      <c r="AQ31" t="s">
        <v>1</v>
      </c>
      <c r="AR31" t="s">
        <v>2</v>
      </c>
      <c r="AS31" t="s">
        <v>3</v>
      </c>
      <c r="AU31" s="3"/>
      <c r="AV31" s="4" t="s">
        <v>10</v>
      </c>
      <c r="AW31" s="4" t="s">
        <v>11</v>
      </c>
    </row>
    <row r="32" spans="1:49" x14ac:dyDescent="0.3">
      <c r="A32" t="s">
        <v>4</v>
      </c>
      <c r="B32">
        <v>0.27656908193335999</v>
      </c>
      <c r="C32">
        <v>0.40115576685590498</v>
      </c>
      <c r="D32">
        <v>6.7422031904590798E-2</v>
      </c>
      <c r="E32">
        <v>2.0624293560984501</v>
      </c>
      <c r="G32" s="3" t="s">
        <v>17</v>
      </c>
      <c r="H32" s="4">
        <f t="shared" ref="H32:H36" si="28">IF(B32&lt;0.05,"&lt;0,05",ROUND(B32,3))</f>
        <v>0.27700000000000002</v>
      </c>
      <c r="I32" s="12" t="str">
        <f>_xlfn.CONCAT(ROUND(C32,3)," (",ROUND(D32,2)," - ",ROUND(E32,2),")")</f>
        <v>0,401 (0,07 - 2,06)</v>
      </c>
      <c r="K32" t="s">
        <v>4</v>
      </c>
      <c r="L32">
        <v>2.4089411432211701E-3</v>
      </c>
      <c r="M32">
        <v>0.18984774063141899</v>
      </c>
      <c r="N32">
        <v>5.8625369134128198E-2</v>
      </c>
      <c r="O32">
        <v>0.52446060087336699</v>
      </c>
      <c r="Q32" s="3" t="s">
        <v>17</v>
      </c>
      <c r="R32" s="4" t="str">
        <f>IF(L32&lt;0.05,"&lt;0,05",ROUND(L32,3))</f>
        <v>&lt;0,05</v>
      </c>
      <c r="S32" s="13" t="str">
        <f>_xlfn.CONCAT(ROUND(M32,3)," (",ROUND(N32,2)," - ",ROUND(O32,2),")")</f>
        <v>0,19 (0,06 - 0,52)</v>
      </c>
      <c r="U32" t="s">
        <v>4</v>
      </c>
      <c r="V32">
        <v>0.97733772033639299</v>
      </c>
      <c r="W32">
        <v>1.0302045491416001</v>
      </c>
      <c r="X32">
        <v>0.105905945952547</v>
      </c>
      <c r="Y32">
        <v>15.0592999058084</v>
      </c>
      <c r="AA32" s="3" t="s">
        <v>17</v>
      </c>
      <c r="AB32" s="4">
        <f>IF(V32&lt;0.05,"&lt;0,05",ROUND(V32,3))</f>
        <v>0.97699999999999998</v>
      </c>
      <c r="AC32" s="4" t="str">
        <f>_xlfn.CONCAT(ROUND(W32,3)," (",ROUND(X32,2)," - ",ROUND(Y32,2),")")</f>
        <v>1,03 (0,11 - 15,06)</v>
      </c>
      <c r="AE32" t="s">
        <v>27</v>
      </c>
      <c r="AF32">
        <v>2.40354671978985E-3</v>
      </c>
      <c r="AG32">
        <v>1.8550424044823</v>
      </c>
      <c r="AH32">
        <v>1.2447076075599599</v>
      </c>
      <c r="AI32">
        <v>2.76465115303131</v>
      </c>
      <c r="AK32" s="3" t="str">
        <f>AE32</f>
        <v>count_comorbidade_b</v>
      </c>
      <c r="AL32" s="4" t="str">
        <f>IF(AF32&lt;0.05,"&lt;0,05",ROUND(AF32,3))</f>
        <v>&lt;0,05</v>
      </c>
      <c r="AM32" s="13" t="str">
        <f>_xlfn.CONCAT(ROUND(AG32,3)," (",ROUND(AH32,2)," - ",ROUND(AI32,2),")")</f>
        <v>1,855 (1,24 - 2,76)</v>
      </c>
      <c r="AO32" t="s">
        <v>27</v>
      </c>
      <c r="AP32">
        <v>2.3044754580301498E-2</v>
      </c>
      <c r="AQ32">
        <v>2.0023226847703</v>
      </c>
      <c r="AR32">
        <v>1.1002511115476901</v>
      </c>
      <c r="AS32">
        <v>3.6439828070756999</v>
      </c>
      <c r="AU32" s="3" t="str">
        <f>AO32</f>
        <v>count_comorbidade_b</v>
      </c>
      <c r="AV32" s="4" t="str">
        <f>IF(AP32&lt;0.05,"&lt;0,05",ROUND(AP32,3))</f>
        <v>&lt;0,05</v>
      </c>
      <c r="AW32" s="13" t="str">
        <f>_xlfn.CONCAT(ROUND(AQ32,3)," (",ROUND(AR32,2)," - ",ROUND(AS32,2),")")</f>
        <v>2,002 (1,1 - 3,64)</v>
      </c>
    </row>
    <row r="33" spans="1:49" x14ac:dyDescent="0.3">
      <c r="A33" t="s">
        <v>40</v>
      </c>
      <c r="B33">
        <v>2.1311619301770501E-2</v>
      </c>
      <c r="C33">
        <v>10.2966332401865</v>
      </c>
      <c r="D33">
        <v>1.3016817498452</v>
      </c>
      <c r="E33">
        <v>81.383603494081797</v>
      </c>
      <c r="G33" s="3" t="s">
        <v>40</v>
      </c>
      <c r="H33" s="4" t="str">
        <f t="shared" si="28"/>
        <v>&lt;0,05</v>
      </c>
      <c r="I33" s="13" t="str">
        <f>_xlfn.CONCAT(ROUND(C33,3)," (",ROUND(D33,2)," - ",ROUND(E33,2),")")</f>
        <v>10,297 (1,3 - 81,38)</v>
      </c>
      <c r="K33" t="s">
        <v>40</v>
      </c>
      <c r="L33" s="1">
        <v>7.0625859230978097E-7</v>
      </c>
      <c r="M33">
        <v>14.9446730026679</v>
      </c>
      <c r="N33">
        <v>5.0265751483601999</v>
      </c>
      <c r="O33">
        <v>44.049009767094802</v>
      </c>
      <c r="Q33" s="3" t="s">
        <v>40</v>
      </c>
      <c r="R33" s="4" t="str">
        <f t="shared" ref="R33:R36" si="29">IF(L33&lt;0.05,"&lt;0,05",ROUND(L33,3))</f>
        <v>&lt;0,05</v>
      </c>
      <c r="S33" s="13" t="str">
        <f t="shared" ref="S33:S36" si="30">_xlfn.CONCAT(ROUND(M33,3)," (",ROUND(N33,2)," - ",ROUND(O33,2),")")</f>
        <v>14,945 (5,03 - 44,05)</v>
      </c>
      <c r="U33" t="s">
        <v>40</v>
      </c>
      <c r="V33">
        <v>1.8373394046672801E-3</v>
      </c>
      <c r="W33">
        <v>78.379744135193903</v>
      </c>
      <c r="X33">
        <v>2.74692133924398</v>
      </c>
      <c r="Y33">
        <v>10207.241505801099</v>
      </c>
      <c r="AA33" s="3" t="s">
        <v>40</v>
      </c>
      <c r="AB33" s="4" t="str">
        <f t="shared" ref="AB33:AB36" si="31">IF(V33&lt;0.05,"&lt;0,05",ROUND(V33,3))</f>
        <v>&lt;0,05</v>
      </c>
      <c r="AC33" s="12" t="str">
        <f>_xlfn.CONCAT(ROUND(W33,3)," (",ROUND(X33,2)," - ",ROUND(Y33,2),")")</f>
        <v>78,38 (2,75 - 10207,24)</v>
      </c>
      <c r="AE33" t="s">
        <v>33</v>
      </c>
      <c r="AF33">
        <v>0.35648230659513702</v>
      </c>
      <c r="AG33">
        <v>0.71779218601733596</v>
      </c>
      <c r="AH33">
        <v>0.35474309924184</v>
      </c>
      <c r="AI33">
        <v>1.45239082425758</v>
      </c>
      <c r="AK33" s="3" t="str">
        <f>AE33</f>
        <v>zero_comorbidade_b</v>
      </c>
      <c r="AL33" s="4">
        <f t="shared" ref="AL33" si="32">IF(AF33&lt;0.05,"&lt;0,05",ROUND(AF33,3))</f>
        <v>0.35599999999999998</v>
      </c>
      <c r="AM33" s="4" t="str">
        <f>_xlfn.CONCAT(ROUND(AG33,3)," (",ROUND(AH33,2)," - ",ROUND(AI33,2),")")</f>
        <v>0,718 (0,35 - 1,45)</v>
      </c>
      <c r="AO33" t="s">
        <v>33</v>
      </c>
      <c r="AP33">
        <v>0.51750739953198399</v>
      </c>
      <c r="AQ33">
        <v>0.78141086455935505</v>
      </c>
      <c r="AR33">
        <v>0.37023246727694298</v>
      </c>
      <c r="AS33">
        <v>1.6492420120319999</v>
      </c>
      <c r="AU33" s="3" t="str">
        <f>AO33</f>
        <v>zero_comorbidade_b</v>
      </c>
      <c r="AV33" s="4">
        <f t="shared" ref="AV33" si="33">IF(AP33&lt;0.05,"&lt;0,05",ROUND(AP33,3))</f>
        <v>0.51800000000000002</v>
      </c>
      <c r="AW33" s="13" t="str">
        <f>_xlfn.CONCAT(ROUND(AQ33,3)," (",ROUND(AR33,2)," - ",ROUND(AS33,2),")")</f>
        <v>0,781 (0,37 - 1,65)</v>
      </c>
    </row>
    <row r="34" spans="1:49" x14ac:dyDescent="0.3">
      <c r="A34" t="s">
        <v>7</v>
      </c>
      <c r="B34">
        <v>8.7799373984603302E-2</v>
      </c>
      <c r="C34">
        <v>9.3835272436279399E-2</v>
      </c>
      <c r="D34">
        <v>4.4352424413321399E-3</v>
      </c>
      <c r="E34">
        <v>1.24264543662608</v>
      </c>
      <c r="G34" s="3" t="s">
        <v>14</v>
      </c>
      <c r="H34" s="4">
        <f t="shared" si="28"/>
        <v>8.7999999999999995E-2</v>
      </c>
      <c r="I34" s="12" t="str">
        <f>_xlfn.CONCAT(ROUND(C34,3)," (",ROUND(D34,3)," - ",ROUND(E34,2),")")</f>
        <v>0,094 (0,004 - 1,24)</v>
      </c>
      <c r="K34" t="s">
        <v>7</v>
      </c>
      <c r="L34">
        <v>1.30312433822091E-3</v>
      </c>
      <c r="M34">
        <v>8.9447898647666696E-2</v>
      </c>
      <c r="N34">
        <v>1.8958190922686999E-2</v>
      </c>
      <c r="O34">
        <v>0.37577299203626002</v>
      </c>
      <c r="Q34" s="3" t="s">
        <v>14</v>
      </c>
      <c r="R34" s="4" t="str">
        <f t="shared" si="29"/>
        <v>&lt;0,05</v>
      </c>
      <c r="S34" s="12" t="str">
        <f t="shared" si="30"/>
        <v>0,089 (0,02 - 0,38)</v>
      </c>
      <c r="U34" t="s">
        <v>7</v>
      </c>
      <c r="V34">
        <v>3.2485673260816701E-2</v>
      </c>
      <c r="W34">
        <v>2.6151413785753301E-2</v>
      </c>
      <c r="X34">
        <v>1.2685008783585799E-4</v>
      </c>
      <c r="Y34">
        <v>1.32982780272935</v>
      </c>
      <c r="AA34" s="3" t="s">
        <v>14</v>
      </c>
      <c r="AB34" s="4" t="str">
        <f t="shared" si="31"/>
        <v>&lt;0,05</v>
      </c>
      <c r="AC34" s="12" t="str">
        <f t="shared" ref="AC34:AC35" si="34">_xlfn.CONCAT(ROUND(W34,3)," (",ROUND(X34,2)," - ",ROUND(Y34,2),")")</f>
        <v>0,026 (0 - 1,33)</v>
      </c>
    </row>
    <row r="35" spans="1:49" x14ac:dyDescent="0.3">
      <c r="A35" t="s">
        <v>8</v>
      </c>
      <c r="B35">
        <v>3.4031501622537999E-2</v>
      </c>
      <c r="C35">
        <v>0.90956314689749995</v>
      </c>
      <c r="D35">
        <v>0.82507642937325598</v>
      </c>
      <c r="E35">
        <v>0.98494048542011503</v>
      </c>
      <c r="G35" s="3" t="s">
        <v>15</v>
      </c>
      <c r="H35" s="4" t="str">
        <f t="shared" si="28"/>
        <v>&lt;0,05</v>
      </c>
      <c r="I35" s="20" t="str">
        <f>_xlfn.CONCAT(ROUND(C35,3)," (",ROUND(D35,3)," - ",ROUND(E35,2),")")</f>
        <v>0,91 (0,825 - 0,98)</v>
      </c>
      <c r="K35" t="s">
        <v>8</v>
      </c>
      <c r="L35">
        <v>1.0017561377652199E-3</v>
      </c>
      <c r="M35">
        <v>0.91212497183127395</v>
      </c>
      <c r="N35">
        <v>0.86062456543346899</v>
      </c>
      <c r="O35">
        <v>0.96083758114906603</v>
      </c>
      <c r="Q35" s="3" t="s">
        <v>15</v>
      </c>
      <c r="R35" s="4" t="str">
        <f t="shared" si="29"/>
        <v>&lt;0,05</v>
      </c>
      <c r="S35" s="14" t="str">
        <f t="shared" si="30"/>
        <v>0,912 (0,86 - 0,96)</v>
      </c>
      <c r="U35" t="s">
        <v>8</v>
      </c>
      <c r="V35">
        <v>2.9514487365573899E-3</v>
      </c>
      <c r="W35">
        <v>0.83486737857313198</v>
      </c>
      <c r="X35">
        <v>0.66063225512012302</v>
      </c>
      <c r="Y35">
        <v>0.95378684822666604</v>
      </c>
      <c r="AA35" s="3" t="s">
        <v>15</v>
      </c>
      <c r="AB35" s="4" t="str">
        <f t="shared" si="31"/>
        <v>&lt;0,05</v>
      </c>
      <c r="AC35" s="4" t="str">
        <f t="shared" si="34"/>
        <v>0,835 (0,66 - 0,95)</v>
      </c>
      <c r="AF35" t="s">
        <v>0</v>
      </c>
      <c r="AG35" t="s">
        <v>1</v>
      </c>
      <c r="AH35" t="s">
        <v>2</v>
      </c>
      <c r="AI35" t="s">
        <v>3</v>
      </c>
      <c r="AK35" s="3"/>
      <c r="AL35" s="4" t="s">
        <v>10</v>
      </c>
      <c r="AM35" s="4" t="s">
        <v>11</v>
      </c>
      <c r="AP35" t="s">
        <v>0</v>
      </c>
      <c r="AQ35" t="s">
        <v>1</v>
      </c>
      <c r="AR35" t="s">
        <v>2</v>
      </c>
      <c r="AS35" t="s">
        <v>3</v>
      </c>
      <c r="AU35" s="3"/>
      <c r="AV35" s="4" t="s">
        <v>10</v>
      </c>
      <c r="AW35" s="4" t="s">
        <v>11</v>
      </c>
    </row>
    <row r="36" spans="1:49" x14ac:dyDescent="0.3">
      <c r="A36" t="s">
        <v>9</v>
      </c>
      <c r="B36">
        <v>0.966893163628194</v>
      </c>
      <c r="C36">
        <v>0.96597718108131503</v>
      </c>
      <c r="D36">
        <v>0.16703228981542301</v>
      </c>
      <c r="E36">
        <v>5.0175376358685897</v>
      </c>
      <c r="G36" s="3" t="s">
        <v>16</v>
      </c>
      <c r="H36" s="4">
        <f t="shared" si="28"/>
        <v>0.96699999999999997</v>
      </c>
      <c r="I36" s="4" t="str">
        <f>_xlfn.CONCAT(ROUND(C36,3)," (",ROUND(D36,2)," - ",ROUND(E36,2),")")</f>
        <v>0,966 (0,17 - 5,02)</v>
      </c>
      <c r="K36" t="s">
        <v>9</v>
      </c>
      <c r="L36">
        <v>0.98663842945400904</v>
      </c>
      <c r="M36">
        <v>1.00858254439088</v>
      </c>
      <c r="N36">
        <v>0.35822033849581097</v>
      </c>
      <c r="O36">
        <v>2.7327291281311101</v>
      </c>
      <c r="Q36" s="3" t="s">
        <v>16</v>
      </c>
      <c r="R36" s="4">
        <f t="shared" si="29"/>
        <v>0.98699999999999999</v>
      </c>
      <c r="S36" s="4" t="str">
        <f t="shared" si="30"/>
        <v>1,009 (0,36 - 2,73)</v>
      </c>
      <c r="U36" t="s">
        <v>9</v>
      </c>
      <c r="V36">
        <v>0.70717816852807402</v>
      </c>
      <c r="W36">
        <v>0.674184357046405</v>
      </c>
      <c r="X36">
        <v>4.4032017189701997E-2</v>
      </c>
      <c r="Y36">
        <v>8.5215063198756393</v>
      </c>
      <c r="AA36" s="3" t="s">
        <v>16</v>
      </c>
      <c r="AB36" s="4">
        <f t="shared" si="31"/>
        <v>0.70699999999999996</v>
      </c>
      <c r="AC36" s="4" t="str">
        <f>_xlfn.CONCAT(ROUND(W36,3)," (",ROUND(X36,2)," - ",ROUND(Y36,3),")")</f>
        <v>0,674 (0,04 - 8,522)</v>
      </c>
      <c r="AE36" t="s">
        <v>28</v>
      </c>
      <c r="AF36">
        <v>0.71762530921179302</v>
      </c>
      <c r="AG36">
        <v>1.01179703895323</v>
      </c>
      <c r="AH36">
        <v>0.94948581029585499</v>
      </c>
      <c r="AI36">
        <v>1.07819752220997</v>
      </c>
      <c r="AK36" s="3" t="str">
        <f>AE36</f>
        <v>count_IDADE</v>
      </c>
      <c r="AL36" s="4">
        <f>IF(AF36&lt;0.05,"&lt;0,05",ROUND(AF36,3))</f>
        <v>0.71799999999999997</v>
      </c>
      <c r="AM36" s="16" t="str">
        <f>_xlfn.CONCAT(ROUND(AG36,3)," (",ROUND(AH36,2)," - ",ROUND(AI36,2),")")</f>
        <v>1,012 (0,95 - 1,08)</v>
      </c>
      <c r="AO36" t="s">
        <v>28</v>
      </c>
      <c r="AP36">
        <v>0.71851439860316801</v>
      </c>
      <c r="AQ36">
        <v>1.01175741324728</v>
      </c>
      <c r="AR36">
        <v>0.94945168709138805</v>
      </c>
      <c r="AS36">
        <v>1.07815181875841</v>
      </c>
      <c r="AU36" s="3" t="str">
        <f>AO36</f>
        <v>count_IDADE</v>
      </c>
      <c r="AV36" s="4">
        <f>IF(AP36&lt;0.05,"&lt;0,05",ROUND(AP36,3))</f>
        <v>0.71899999999999997</v>
      </c>
      <c r="AW36" s="4" t="str">
        <f>_xlfn.CONCAT(ROUND(AQ36,3)," (",ROUND(AR36,2)," - ",ROUND(AS36,2),")")</f>
        <v>1,012 (0,95 - 1,08)</v>
      </c>
    </row>
    <row r="37" spans="1:49" x14ac:dyDescent="0.3">
      <c r="AE37" t="s">
        <v>34</v>
      </c>
      <c r="AF37">
        <v>7.9587299477525894E-2</v>
      </c>
      <c r="AG37">
        <v>1.0672071496289299</v>
      </c>
      <c r="AH37">
        <v>0.99235353656676595</v>
      </c>
      <c r="AI37">
        <v>1.14770699982533</v>
      </c>
      <c r="AK37" s="3" t="str">
        <f>AE37</f>
        <v>zero_IDADE</v>
      </c>
      <c r="AL37" s="4">
        <f t="shared" ref="AL37" si="35">IF(AF37&lt;0.05,"&lt;0,05",ROUND(AF37,3))</f>
        <v>0.08</v>
      </c>
      <c r="AM37" s="16" t="str">
        <f>_xlfn.CONCAT(ROUND(AG37,3)," (",ROUND(AH37,2)," - ",ROUND(AI37,2),")")</f>
        <v>1,067 (0,99 - 1,15)</v>
      </c>
      <c r="AO37" t="s">
        <v>34</v>
      </c>
      <c r="AP37">
        <v>7.9664818050355399E-2</v>
      </c>
      <c r="AQ37">
        <v>1.06717146464373</v>
      </c>
      <c r="AR37">
        <v>0.99233887163036705</v>
      </c>
      <c r="AS37">
        <v>1.1476472075297799</v>
      </c>
      <c r="AU37" s="3" t="str">
        <f>AO37</f>
        <v>zero_IDADE</v>
      </c>
      <c r="AV37" s="4">
        <f t="shared" ref="AV37" si="36">IF(AP37&lt;0.05,"&lt;0,05",ROUND(AP37,3))</f>
        <v>0.08</v>
      </c>
      <c r="AW37" s="4" t="str">
        <f>_xlfn.CONCAT(ROUND(AQ37,3)," (",ROUND(AR37,2)," - ",ROUND(AS37,2),")")</f>
        <v>1,067 (0,99 - 1,15)</v>
      </c>
    </row>
    <row r="38" spans="1:49" x14ac:dyDescent="0.3">
      <c r="G38" s="5" t="s">
        <v>23</v>
      </c>
      <c r="H38" s="6"/>
      <c r="I38" s="21" t="s">
        <v>45</v>
      </c>
      <c r="Q38" s="5" t="s">
        <v>23</v>
      </c>
      <c r="R38" s="6"/>
      <c r="S38" s="6"/>
      <c r="AA38" s="5" t="s">
        <v>23</v>
      </c>
      <c r="AB38" s="6"/>
      <c r="AC38" s="6"/>
    </row>
    <row r="39" spans="1:49" x14ac:dyDescent="0.3">
      <c r="B39" t="s">
        <v>0</v>
      </c>
      <c r="C39" t="s">
        <v>1</v>
      </c>
      <c r="D39" t="s">
        <v>2</v>
      </c>
      <c r="E39" s="2" t="s">
        <v>3</v>
      </c>
      <c r="G39" s="3"/>
      <c r="H39" s="4" t="s">
        <v>10</v>
      </c>
      <c r="I39" s="4" t="s">
        <v>11</v>
      </c>
      <c r="L39" t="s">
        <v>0</v>
      </c>
      <c r="M39" t="s">
        <v>1</v>
      </c>
      <c r="N39" t="s">
        <v>2</v>
      </c>
      <c r="O39" t="s">
        <v>3</v>
      </c>
      <c r="Q39" s="3"/>
      <c r="R39" s="4" t="s">
        <v>10</v>
      </c>
      <c r="S39" s="4" t="s">
        <v>11</v>
      </c>
      <c r="V39" t="s">
        <v>0</v>
      </c>
      <c r="W39" t="s">
        <v>1</v>
      </c>
      <c r="X39" t="s">
        <v>2</v>
      </c>
      <c r="Y39" t="s">
        <v>3</v>
      </c>
      <c r="AA39" s="3"/>
      <c r="AB39" s="4" t="s">
        <v>10</v>
      </c>
      <c r="AC39" s="4" t="s">
        <v>11</v>
      </c>
      <c r="AF39" t="s">
        <v>0</v>
      </c>
      <c r="AG39" t="s">
        <v>1</v>
      </c>
      <c r="AH39" t="s">
        <v>2</v>
      </c>
      <c r="AI39" t="s">
        <v>3</v>
      </c>
      <c r="AK39" s="3"/>
      <c r="AL39" s="4" t="s">
        <v>10</v>
      </c>
      <c r="AM39" s="4" t="s">
        <v>11</v>
      </c>
      <c r="AP39" t="s">
        <v>0</v>
      </c>
      <c r="AQ39" t="s">
        <v>1</v>
      </c>
      <c r="AR39" t="s">
        <v>2</v>
      </c>
      <c r="AS39" t="s">
        <v>3</v>
      </c>
      <c r="AU39" s="3"/>
      <c r="AV39" s="4" t="s">
        <v>10</v>
      </c>
      <c r="AW39" s="4" t="s">
        <v>11</v>
      </c>
    </row>
    <row r="40" spans="1:49" x14ac:dyDescent="0.3">
      <c r="A40" t="s">
        <v>40</v>
      </c>
      <c r="B40">
        <v>2.6420290835325402E-2</v>
      </c>
      <c r="C40">
        <v>8.6467172588520498</v>
      </c>
      <c r="D40">
        <v>1.1780383354449699</v>
      </c>
      <c r="E40" s="2">
        <v>61.657395243867398</v>
      </c>
      <c r="G40" s="3" t="s">
        <v>40</v>
      </c>
      <c r="H40" s="4" t="str">
        <f>IF(B40&lt;0.05,"&lt;0,05",ROUND(B40,3))</f>
        <v>&lt;0,05</v>
      </c>
      <c r="I40" s="4" t="str">
        <f>_xlfn.CONCAT(ROUND(C40,3)," (",ROUND(D40,2)," - ",ROUND(E40,2),")")</f>
        <v>8,647 (1,18 - 61,66)</v>
      </c>
      <c r="K40" t="s">
        <v>4</v>
      </c>
      <c r="L40">
        <v>2.4006513496860598E-3</v>
      </c>
      <c r="M40">
        <v>0.18990631292632801</v>
      </c>
      <c r="N40">
        <v>5.8670378905898303E-2</v>
      </c>
      <c r="O40">
        <v>0.52413632967772195</v>
      </c>
      <c r="Q40" s="3" t="s">
        <v>17</v>
      </c>
      <c r="R40" s="4" t="str">
        <f>IF(L40&lt;0.05,"&lt;0,05",ROUND(L40,3))</f>
        <v>&lt;0,05</v>
      </c>
      <c r="S40" s="13" t="str">
        <f>_xlfn.CONCAT(ROUND(M40,3)," (",ROUND(N40,2)," - ",ROUND(O40,2),")")</f>
        <v>0,19 (0,06 - 0,52)</v>
      </c>
      <c r="U40" t="s">
        <v>40</v>
      </c>
      <c r="V40">
        <v>2.7964517484016802E-3</v>
      </c>
      <c r="W40">
        <v>65.799045174782805</v>
      </c>
      <c r="X40">
        <v>4.09651728807534</v>
      </c>
      <c r="Y40">
        <v>3734.81658488523</v>
      </c>
      <c r="AA40" s="3" t="s">
        <v>40</v>
      </c>
      <c r="AB40" s="4" t="str">
        <f>IF(V40&lt;0.05,"&lt;0,05",ROUND(V40,3))</f>
        <v>&lt;0,05</v>
      </c>
      <c r="AC40" s="4" t="str">
        <f>_xlfn.CONCAT(ROUND(W40,3)," (",ROUND(X40,2)," - ",ROUND(Y40,2),")")</f>
        <v>65,799 (4,1 - 3734,82)</v>
      </c>
      <c r="AE40" t="s">
        <v>29</v>
      </c>
      <c r="AF40">
        <v>0.87494361131547604</v>
      </c>
      <c r="AG40">
        <v>1.0900119659373699</v>
      </c>
      <c r="AH40">
        <v>0.37263185628096401</v>
      </c>
      <c r="AI40">
        <v>3.1884715862586099</v>
      </c>
      <c r="AK40" s="3" t="str">
        <f>AE40</f>
        <v>count_GÊNEROM</v>
      </c>
      <c r="AL40" s="4">
        <f>IF(AF40&lt;0.05,"&lt;0,05",ROUND(AF40,3))</f>
        <v>0.875</v>
      </c>
      <c r="AM40" s="16" t="str">
        <f>_xlfn.CONCAT(ROUND(AG40,3)," (",ROUND(AH40,2)," - ",ROUND(AI40,2),")")</f>
        <v>1,09 (0,37 - 3,19)</v>
      </c>
      <c r="AO40" t="s">
        <v>29</v>
      </c>
      <c r="AP40">
        <v>0.87494602869007698</v>
      </c>
      <c r="AQ40">
        <v>1.09001209661028</v>
      </c>
      <c r="AR40">
        <v>0.37262354896669397</v>
      </c>
      <c r="AS40">
        <v>3.1885434349264101</v>
      </c>
      <c r="AU40" s="3" t="str">
        <f>AO40</f>
        <v>count_GÊNEROM</v>
      </c>
      <c r="AV40" s="4">
        <f>IF(AP40&lt;0.05,"&lt;0,05",ROUND(AP40,3))</f>
        <v>0.875</v>
      </c>
      <c r="AW40" s="4" t="str">
        <f>_xlfn.CONCAT(ROUND(AQ40,3)," (",ROUND(AR40,2)," - ",ROUND(AS40,2),")")</f>
        <v>1,09 (0,37 - 3,19)</v>
      </c>
    </row>
    <row r="41" spans="1:49" x14ac:dyDescent="0.3">
      <c r="A41" t="s">
        <v>7</v>
      </c>
      <c r="B41">
        <v>9.4512630519991106E-2</v>
      </c>
      <c r="C41">
        <v>0.101478207797148</v>
      </c>
      <c r="D41">
        <v>5.1494310116899401E-3</v>
      </c>
      <c r="E41" s="2">
        <v>1.2933395686793501</v>
      </c>
      <c r="G41" s="3" t="s">
        <v>14</v>
      </c>
      <c r="H41" s="4">
        <f>IF(B41&lt;0.05,"&lt;0,05",ROUND(B41,3))</f>
        <v>9.5000000000000001E-2</v>
      </c>
      <c r="I41" s="4" t="str">
        <f>_xlfn.CONCAT(ROUND(C41,3)," (",ROUND(D41,2)," - ",ROUND(E41,2),")")</f>
        <v>0,101 (0,01 - 1,29)</v>
      </c>
      <c r="K41" t="s">
        <v>40</v>
      </c>
      <c r="L41" s="1">
        <v>6.8196709371453799E-7</v>
      </c>
      <c r="M41">
        <v>14.9509720167993</v>
      </c>
      <c r="N41">
        <v>5.0378723311294902</v>
      </c>
      <c r="O41">
        <v>44.047072248802998</v>
      </c>
      <c r="Q41" s="3" t="s">
        <v>40</v>
      </c>
      <c r="R41" s="4" t="str">
        <f t="shared" ref="R41:R43" si="37">IF(L41&lt;0.05,"&lt;0,05",ROUND(L41,3))</f>
        <v>&lt;0,05</v>
      </c>
      <c r="S41" s="4" t="str">
        <f t="shared" ref="S41" si="38">_xlfn.CONCAT(ROUND(M41,3)," (",ROUND(N41,2)," - ",ROUND(O41,2),")")</f>
        <v>14,951 (5,04 - 44,05)</v>
      </c>
      <c r="U41" t="s">
        <v>7</v>
      </c>
      <c r="V41">
        <v>4.57384520085398E-2</v>
      </c>
      <c r="W41">
        <v>3.2933437209668397E-2</v>
      </c>
      <c r="X41">
        <v>4.2776044427446001E-4</v>
      </c>
      <c r="Y41">
        <v>0.95444166758746196</v>
      </c>
      <c r="AA41" s="3" t="s">
        <v>14</v>
      </c>
      <c r="AB41" s="4" t="str">
        <f t="shared" ref="AB41:AB42" si="39">IF(V41&lt;0.05,"&lt;0,05",ROUND(V41,3))</f>
        <v>&lt;0,05</v>
      </c>
      <c r="AC41" s="12" t="str">
        <f>_xlfn.CONCAT(ROUND(W41,3)," (",ROUND(X41,2)," - ",ROUND(Y41,2),")")</f>
        <v>0,033 (0 - 0,95)</v>
      </c>
      <c r="AE41" t="s">
        <v>35</v>
      </c>
      <c r="AF41">
        <v>0.90652643577941705</v>
      </c>
      <c r="AG41">
        <v>1.09830329128829</v>
      </c>
      <c r="AH41">
        <v>0.22961245615754</v>
      </c>
      <c r="AI41">
        <v>5.2535047089390199</v>
      </c>
      <c r="AK41" s="3" t="str">
        <f>AE41</f>
        <v>zero_GÊNEROM</v>
      </c>
      <c r="AL41" s="4">
        <f t="shared" ref="AL41" si="40">IF(AF41&lt;0.05,"&lt;0,05",ROUND(AF41,3))</f>
        <v>0.90700000000000003</v>
      </c>
      <c r="AM41" s="16" t="str">
        <f>_xlfn.CONCAT(ROUND(AG41,3)," (",ROUND(AH41,2)," - ",ROUND(AI41,2),")")</f>
        <v>1,098 (0,23 - 5,25)</v>
      </c>
      <c r="AO41" t="s">
        <v>35</v>
      </c>
      <c r="AP41">
        <v>0.90651381193278302</v>
      </c>
      <c r="AQ41">
        <v>1.0983179104676</v>
      </c>
      <c r="AR41">
        <v>0.22961325600757099</v>
      </c>
      <c r="AS41">
        <v>5.2536262645661003</v>
      </c>
      <c r="AU41" s="3" t="str">
        <f>AO41</f>
        <v>zero_GÊNEROM</v>
      </c>
      <c r="AV41" s="4">
        <f t="shared" ref="AV41" si="41">IF(AP41&lt;0.05,"&lt;0,05",ROUND(AP41,3))</f>
        <v>0.90700000000000003</v>
      </c>
      <c r="AW41" s="4" t="str">
        <f>_xlfn.CONCAT(ROUND(AQ41,3)," (",ROUND(AR41,2)," - ",ROUND(AS41,2),")")</f>
        <v>1,098 (0,23 - 5,25)</v>
      </c>
    </row>
    <row r="42" spans="1:49" x14ac:dyDescent="0.3">
      <c r="A42" t="s">
        <v>8</v>
      </c>
      <c r="B42">
        <v>2.8952750789627599E-2</v>
      </c>
      <c r="C42">
        <v>0.90976854341518698</v>
      </c>
      <c r="D42">
        <v>0.827810267811107</v>
      </c>
      <c r="E42" s="2">
        <v>0.98269796285335498</v>
      </c>
      <c r="G42" s="3" t="s">
        <v>15</v>
      </c>
      <c r="H42" s="4" t="str">
        <f>IF(B42&lt;0.05,"&lt;0,05",ROUND(B42,3))</f>
        <v>&lt;0,05</v>
      </c>
      <c r="I42" s="4" t="str">
        <f>_xlfn.CONCAT(ROUND(C42,3)," (",ROUND(D42,2)," - ",ROUND(E42,2),")")</f>
        <v>0,91 (0,83 - 0,98)</v>
      </c>
      <c r="K42" t="s">
        <v>7</v>
      </c>
      <c r="L42">
        <v>1.0073756759496899E-3</v>
      </c>
      <c r="M42">
        <v>8.9684988945010896E-2</v>
      </c>
      <c r="N42">
        <v>2.04172800870174E-2</v>
      </c>
      <c r="O42">
        <v>0.37253926764468498</v>
      </c>
      <c r="Q42" s="3" t="s">
        <v>14</v>
      </c>
      <c r="R42" s="4" t="str">
        <f t="shared" si="37"/>
        <v>&lt;0,05</v>
      </c>
      <c r="S42" s="12" t="str">
        <f>_xlfn.CONCAT(ROUND(M42,3)," (",ROUND(N42,2)," - ",ROUND(O42,2),")")</f>
        <v>0,09 (0,02 - 0,37)</v>
      </c>
      <c r="U42" t="s">
        <v>8</v>
      </c>
      <c r="V42">
        <v>2.30962467114637E-3</v>
      </c>
      <c r="W42">
        <v>0.82950078632535196</v>
      </c>
      <c r="X42">
        <v>0.67633453298784996</v>
      </c>
      <c r="Y42">
        <v>0.94200854342068696</v>
      </c>
      <c r="AA42" s="3" t="s">
        <v>15</v>
      </c>
      <c r="AB42" s="4" t="str">
        <f t="shared" si="39"/>
        <v>&lt;0,05</v>
      </c>
      <c r="AC42" s="14" t="str">
        <f t="shared" ref="AC42" si="42">_xlfn.CONCAT(ROUND(W42,3)," (",ROUND(X42,2)," - ",ROUND(Y42,2),")")</f>
        <v>0,83 (0,68 - 0,94)</v>
      </c>
    </row>
    <row r="43" spans="1:49" x14ac:dyDescent="0.3">
      <c r="H43"/>
      <c r="I43"/>
      <c r="K43" t="s">
        <v>8</v>
      </c>
      <c r="L43">
        <v>9.7798836496351097E-4</v>
      </c>
      <c r="M43">
        <v>0.91215415484153295</v>
      </c>
      <c r="N43">
        <v>0.86081846418669905</v>
      </c>
      <c r="O43">
        <v>0.96070949394828897</v>
      </c>
      <c r="Q43" s="3" t="s">
        <v>16</v>
      </c>
      <c r="R43" s="4" t="str">
        <f t="shared" si="37"/>
        <v>&lt;0,05</v>
      </c>
      <c r="S43" s="4" t="str">
        <f t="shared" ref="S43" si="43">_xlfn.CONCAT(ROUND(M43,3)," (",ROUND(N43,2)," - ",ROUND(O43,2),")")</f>
        <v>0,912 (0,86 - 0,96)</v>
      </c>
    </row>
    <row r="44" spans="1:49" x14ac:dyDescent="0.3">
      <c r="G44" s="5" t="s">
        <v>21</v>
      </c>
      <c r="H44" s="6"/>
      <c r="I44" s="6"/>
      <c r="AA44" s="5" t="s">
        <v>21</v>
      </c>
      <c r="AB44" s="6"/>
      <c r="AC44" s="6"/>
      <c r="AK44" s="5" t="s">
        <v>38</v>
      </c>
      <c r="AU44" s="15" t="s">
        <v>38</v>
      </c>
    </row>
    <row r="45" spans="1:49" x14ac:dyDescent="0.3">
      <c r="B45" t="s">
        <v>0</v>
      </c>
      <c r="C45" t="s">
        <v>1</v>
      </c>
      <c r="D45" t="s">
        <v>2</v>
      </c>
      <c r="E45" s="2" t="s">
        <v>3</v>
      </c>
      <c r="G45" s="3"/>
      <c r="H45" s="4" t="s">
        <v>10</v>
      </c>
      <c r="I45" s="4" t="s">
        <v>11</v>
      </c>
      <c r="Q45" s="5" t="s">
        <v>21</v>
      </c>
      <c r="R45" s="6"/>
      <c r="S45" s="6"/>
      <c r="V45" t="s">
        <v>0</v>
      </c>
      <c r="W45" t="s">
        <v>1</v>
      </c>
      <c r="X45" t="s">
        <v>2</v>
      </c>
      <c r="Y45" t="s">
        <v>3</v>
      </c>
      <c r="AA45" s="3"/>
      <c r="AB45" s="4" t="s">
        <v>10</v>
      </c>
      <c r="AC45" s="4" t="s">
        <v>11</v>
      </c>
      <c r="AF45" t="s">
        <v>0</v>
      </c>
      <c r="AG45" t="s">
        <v>1</v>
      </c>
      <c r="AH45" t="s">
        <v>2</v>
      </c>
      <c r="AI45" t="s">
        <v>3</v>
      </c>
      <c r="AK45" s="3"/>
      <c r="AL45" s="4" t="s">
        <v>10</v>
      </c>
      <c r="AM45" s="4" t="s">
        <v>11</v>
      </c>
      <c r="AP45" t="s">
        <v>0</v>
      </c>
      <c r="AQ45" t="s">
        <v>1</v>
      </c>
      <c r="AR45" t="s">
        <v>2</v>
      </c>
      <c r="AS45" t="s">
        <v>3</v>
      </c>
      <c r="AU45" s="3"/>
      <c r="AV45" s="4" t="s">
        <v>10</v>
      </c>
      <c r="AW45" s="4" t="s">
        <v>11</v>
      </c>
    </row>
    <row r="46" spans="1:49" x14ac:dyDescent="0.3">
      <c r="A46" t="s">
        <v>40</v>
      </c>
      <c r="B46">
        <v>0.28343930539017598</v>
      </c>
      <c r="C46">
        <v>1.37525713475113</v>
      </c>
      <c r="D46">
        <v>0.76201961431388598</v>
      </c>
      <c r="E46" s="2">
        <v>2.45916620170141</v>
      </c>
      <c r="G46" s="3" t="s">
        <v>40</v>
      </c>
      <c r="H46" s="4">
        <f t="shared" ref="H46" si="44">IF(B46&lt;0.05,"&lt;0,05",ROUND(B46,3))</f>
        <v>0.28299999999999997</v>
      </c>
      <c r="I46" s="4" t="str">
        <f>_xlfn.CONCAT(ROUND(C46,3)," (",ROUND(D46,2)," - ",ROUND(E46,2),")")</f>
        <v>1,375 (0,76 - 2,46)</v>
      </c>
      <c r="L46" t="s">
        <v>0</v>
      </c>
      <c r="M46" t="s">
        <v>1</v>
      </c>
      <c r="N46" t="s">
        <v>2</v>
      </c>
      <c r="O46" t="s">
        <v>3</v>
      </c>
      <c r="Q46" s="3"/>
      <c r="R46" s="4" t="s">
        <v>10</v>
      </c>
      <c r="S46" s="4" t="s">
        <v>11</v>
      </c>
      <c r="U46" t="s">
        <v>40</v>
      </c>
      <c r="V46">
        <v>9.2851661227120505E-2</v>
      </c>
      <c r="W46">
        <v>1.94289288953771</v>
      </c>
      <c r="X46">
        <v>0.84111551407620899</v>
      </c>
      <c r="Y46">
        <v>4.6184315220331698</v>
      </c>
      <c r="AA46" s="3" t="s">
        <v>40</v>
      </c>
      <c r="AB46" s="4">
        <f t="shared" ref="AB46" si="45">IF(V46&lt;0.05,"&lt;0,05",ROUND(V46,3))</f>
        <v>9.2999999999999999E-2</v>
      </c>
      <c r="AC46" s="4" t="str">
        <f>_xlfn.CONCAT(ROUND(W46,3)," (",ROUND(X46,2)," - ",ROUND(Y46,2),")")</f>
        <v>1,943 (0,84 - 4,62)</v>
      </c>
      <c r="AE46" t="s">
        <v>24</v>
      </c>
      <c r="AF46">
        <v>3.4866329245867397E-2</v>
      </c>
      <c r="AG46">
        <v>0.19673164450955999</v>
      </c>
      <c r="AH46">
        <v>4.3444043322820002E-2</v>
      </c>
      <c r="AI46">
        <v>0.89087794300918999</v>
      </c>
      <c r="AK46" s="3" t="str">
        <f>AE46</f>
        <v>count_CAPP2</v>
      </c>
      <c r="AL46" s="4" t="str">
        <f>IF(AF46&lt;0.05,"&lt;0,05",ROUND(AF46,3))</f>
        <v>&lt;0,05</v>
      </c>
      <c r="AM46" s="4" t="str">
        <f>_xlfn.CONCAT(ROUND(AG46,3)," (",ROUND(AH46,2)," - ",ROUND(AI46,2),")")</f>
        <v>0,197 (0,04 - 0,89)</v>
      </c>
      <c r="AO46" t="s">
        <v>24</v>
      </c>
      <c r="AP46">
        <v>3.4865806225743E-2</v>
      </c>
      <c r="AQ46">
        <v>0.19674332900135599</v>
      </c>
      <c r="AR46">
        <v>4.3449209454319501E-2</v>
      </c>
      <c r="AS46">
        <v>0.89087783167220902</v>
      </c>
      <c r="AU46" s="3" t="str">
        <f>AO46</f>
        <v>count_CAPP2</v>
      </c>
      <c r="AV46" s="4" t="str">
        <f>IF(AP46&lt;0.05,"&lt;0,05",ROUND(AP46,3))</f>
        <v>&lt;0,05</v>
      </c>
      <c r="AW46" s="13" t="str">
        <f>_xlfn.CONCAT(ROUND(AQ46,3)," (",ROUND(AR46,2)," - ",ROUND(AS46,2),")")</f>
        <v>0,197 (0,04 - 0,89)</v>
      </c>
    </row>
    <row r="47" spans="1:49" x14ac:dyDescent="0.3">
      <c r="K47" t="s">
        <v>40</v>
      </c>
      <c r="L47">
        <v>2.0269688148441699E-4</v>
      </c>
      <c r="M47">
        <v>1.7077294731343999</v>
      </c>
      <c r="N47">
        <v>1.28496579482436</v>
      </c>
      <c r="O47">
        <v>2.2610118850881999</v>
      </c>
      <c r="Q47" s="3" t="s">
        <v>40</v>
      </c>
      <c r="R47" s="4" t="str">
        <f t="shared" ref="R47" si="46">IF(L47&lt;0.05,"&lt;0,05",ROUND(L47,3))</f>
        <v>&lt;0,05</v>
      </c>
      <c r="S47" s="13" t="str">
        <f>_xlfn.CONCAT(ROUND(M47,3)," (",ROUND(N47,2)," - ",ROUND(O47,2),")")</f>
        <v>1,708 (1,28 - 2,26)</v>
      </c>
      <c r="AE47" t="s">
        <v>42</v>
      </c>
      <c r="AF47">
        <v>3.66211698691355E-3</v>
      </c>
      <c r="AG47">
        <v>41.167945679979802</v>
      </c>
      <c r="AH47">
        <v>3.3540629432695899</v>
      </c>
      <c r="AI47">
        <v>505.29753918620497</v>
      </c>
      <c r="AK47" s="3" t="str">
        <f t="shared" ref="AK47:AK50" si="47">AE47</f>
        <v>count_ASA</v>
      </c>
      <c r="AL47" s="4" t="str">
        <f t="shared" ref="AL47:AL50" si="48">IF(AF47&lt;0.05,"&lt;0,05",ROUND(AF47,3))</f>
        <v>&lt;0,05</v>
      </c>
      <c r="AM47" s="16" t="str">
        <f t="shared" ref="AM47:AM50" si="49">_xlfn.CONCAT(ROUND(AG47,3)," (",ROUND(AH47,2)," - ",ROUND(AI47,2),")")</f>
        <v>41,168 (3,35 - 505,3)</v>
      </c>
      <c r="AO47" t="s">
        <v>42</v>
      </c>
      <c r="AP47">
        <v>3.6609702622939898E-3</v>
      </c>
      <c r="AQ47">
        <v>41.1720591106792</v>
      </c>
      <c r="AR47">
        <v>3.3544556759431501</v>
      </c>
      <c r="AS47">
        <v>505.33935015750399</v>
      </c>
      <c r="AU47" s="3" t="str">
        <f t="shared" ref="AU47:AU50" si="50">AO47</f>
        <v>count_ASA</v>
      </c>
      <c r="AV47" s="4" t="str">
        <f t="shared" ref="AV47:AV50" si="51">IF(AP47&lt;0.05,"&lt;0,05",ROUND(AP47,3))</f>
        <v>&lt;0,05</v>
      </c>
      <c r="AW47" s="13" t="str">
        <f t="shared" ref="AW47:AW50" si="52">_xlfn.CONCAT(ROUND(AQ47,3)," (",ROUND(AR47,2)," - ",ROUND(AS47,2),")")</f>
        <v>41,172 (3,35 - 505,34)</v>
      </c>
    </row>
    <row r="48" spans="1:49" x14ac:dyDescent="0.3">
      <c r="AE48" t="s">
        <v>27</v>
      </c>
      <c r="AF48">
        <v>4.2420914629895902E-3</v>
      </c>
      <c r="AG48">
        <v>1.5437513933959E-2</v>
      </c>
      <c r="AH48">
        <v>8.8515866558278695E-4</v>
      </c>
      <c r="AI48">
        <v>0.269236291444168</v>
      </c>
      <c r="AK48" s="3" t="str">
        <f t="shared" si="47"/>
        <v>count_comorbidade_b</v>
      </c>
      <c r="AL48" s="4" t="str">
        <f t="shared" si="48"/>
        <v>&lt;0,05</v>
      </c>
      <c r="AM48" s="12" t="str">
        <f t="shared" si="49"/>
        <v>0,015 (0 - 0,27)</v>
      </c>
      <c r="AO48" t="s">
        <v>27</v>
      </c>
      <c r="AP48">
        <v>4.2421765694390604E-3</v>
      </c>
      <c r="AQ48">
        <v>1.54374249872904E-2</v>
      </c>
      <c r="AR48">
        <v>8.8514443923018102E-4</v>
      </c>
      <c r="AS48">
        <v>0.26923751613406999</v>
      </c>
      <c r="AU48" s="3" t="str">
        <f t="shared" si="50"/>
        <v>count_comorbidade_b</v>
      </c>
      <c r="AV48" s="4" t="str">
        <f t="shared" si="51"/>
        <v>&lt;0,05</v>
      </c>
      <c r="AW48" s="14" t="str">
        <f t="shared" si="52"/>
        <v>0,015 (0 - 0,27)</v>
      </c>
    </row>
    <row r="49" spans="17:49" x14ac:dyDescent="0.3">
      <c r="AE49" t="s">
        <v>28</v>
      </c>
      <c r="AF49">
        <v>0.128406329805548</v>
      </c>
      <c r="AG49">
        <v>1.11873088560363</v>
      </c>
      <c r="AH49">
        <v>0.96808519575698904</v>
      </c>
      <c r="AI49">
        <v>1.29281885508521</v>
      </c>
      <c r="AK49" s="3" t="str">
        <f t="shared" si="47"/>
        <v>count_IDADE</v>
      </c>
      <c r="AL49" s="4">
        <f t="shared" si="48"/>
        <v>0.128</v>
      </c>
      <c r="AM49" s="4" t="str">
        <f t="shared" si="49"/>
        <v>1,119 (0,97 - 1,29)</v>
      </c>
      <c r="AO49" t="s">
        <v>28</v>
      </c>
      <c r="AP49">
        <v>0.12845208731093</v>
      </c>
      <c r="AQ49">
        <v>1.11870745113491</v>
      </c>
      <c r="AR49">
        <v>0.96807428527336203</v>
      </c>
      <c r="AS49">
        <v>1.29277926318575</v>
      </c>
      <c r="AU49" s="3" t="str">
        <f t="shared" si="50"/>
        <v>count_IDADE</v>
      </c>
      <c r="AV49" s="4">
        <f t="shared" si="51"/>
        <v>0.128</v>
      </c>
      <c r="AW49" s="4" t="str">
        <f t="shared" si="52"/>
        <v>1,119 (0,97 - 1,29)</v>
      </c>
    </row>
    <row r="50" spans="17:49" x14ac:dyDescent="0.3">
      <c r="Q50" s="22"/>
      <c r="R50" s="22" t="s">
        <v>10</v>
      </c>
      <c r="S50" s="22" t="s">
        <v>11</v>
      </c>
      <c r="AE50" t="s">
        <v>29</v>
      </c>
      <c r="AF50">
        <v>1.4414671050940801E-4</v>
      </c>
      <c r="AG50">
        <v>3.0023653389031298E-3</v>
      </c>
      <c r="AH50">
        <v>1.5021466601308799E-4</v>
      </c>
      <c r="AI50">
        <v>6.0008771896224299E-2</v>
      </c>
      <c r="AK50" s="3" t="str">
        <f t="shared" si="47"/>
        <v>count_GÊNEROM</v>
      </c>
      <c r="AL50" s="4" t="str">
        <f t="shared" si="48"/>
        <v>&lt;0,05</v>
      </c>
      <c r="AM50" s="4" t="str">
        <f t="shared" si="49"/>
        <v>0,003 (0 - 0,06)</v>
      </c>
      <c r="AO50" t="s">
        <v>29</v>
      </c>
      <c r="AP50">
        <v>1.4417615226823601E-4</v>
      </c>
      <c r="AQ50">
        <v>3.00338768516155E-3</v>
      </c>
      <c r="AR50">
        <v>1.5028620665014E-4</v>
      </c>
      <c r="AS50">
        <v>6.0021061070355097E-2</v>
      </c>
      <c r="AU50" s="3" t="str">
        <f t="shared" si="50"/>
        <v>count_GÊNEROM</v>
      </c>
      <c r="AV50" s="4" t="str">
        <f t="shared" si="51"/>
        <v>&lt;0,05</v>
      </c>
      <c r="AW50" s="13" t="str">
        <f t="shared" si="52"/>
        <v>0,003 (0 - 0,06)</v>
      </c>
    </row>
    <row r="51" spans="17:49" x14ac:dyDescent="0.3">
      <c r="Q51" s="22" t="s">
        <v>17</v>
      </c>
      <c r="R51" s="22" t="s">
        <v>46</v>
      </c>
      <c r="S51" s="22" t="s">
        <v>47</v>
      </c>
    </row>
    <row r="52" spans="17:49" x14ac:dyDescent="0.3">
      <c r="Q52" s="22" t="s">
        <v>14</v>
      </c>
      <c r="R52" s="22" t="s">
        <v>46</v>
      </c>
      <c r="S52" s="22" t="s">
        <v>48</v>
      </c>
      <c r="AK52" s="5" t="s">
        <v>39</v>
      </c>
      <c r="AU52" s="5" t="s">
        <v>39</v>
      </c>
    </row>
    <row r="53" spans="17:49" x14ac:dyDescent="0.3">
      <c r="Q53" s="22" t="s">
        <v>40</v>
      </c>
      <c r="R53" s="22" t="s">
        <v>46</v>
      </c>
      <c r="S53" s="22" t="s">
        <v>49</v>
      </c>
      <c r="AF53" t="s">
        <v>0</v>
      </c>
      <c r="AK53" s="3"/>
      <c r="AL53" s="4" t="s">
        <v>10</v>
      </c>
      <c r="AM53" s="4" t="s">
        <v>11</v>
      </c>
      <c r="AP53" t="s">
        <v>0</v>
      </c>
      <c r="AU53" s="3"/>
      <c r="AV53" s="4" t="s">
        <v>10</v>
      </c>
      <c r="AW53" s="4" t="s">
        <v>11</v>
      </c>
    </row>
    <row r="54" spans="17:49" x14ac:dyDescent="0.3">
      <c r="Q54" s="22" t="s">
        <v>16</v>
      </c>
      <c r="R54" s="22">
        <v>0.995</v>
      </c>
      <c r="S54" s="22" t="s">
        <v>50</v>
      </c>
      <c r="AE54" t="s">
        <v>30</v>
      </c>
      <c r="AF54">
        <v>0.20573575740672201</v>
      </c>
      <c r="AG54">
        <v>4.6192018234896904E-3</v>
      </c>
      <c r="AH54" s="1">
        <v>1.11475275724777E-6</v>
      </c>
      <c r="AI54">
        <v>19.140590007428901</v>
      </c>
      <c r="AK54" s="3" t="str">
        <f>AE54</f>
        <v>zero_CAPP2</v>
      </c>
      <c r="AL54" s="4">
        <f>IF(AF54&lt;0.05,"&lt;0,05",ROUND(AF54,3))</f>
        <v>0.20599999999999999</v>
      </c>
      <c r="AM54" s="4" t="str">
        <f>_xlfn.CONCAT(ROUND(AG54,3)," (",ROUND(AH54,2)," - ",ROUND(AI54,2),")")</f>
        <v>0,005 (0 - 19,14)</v>
      </c>
      <c r="AO54" t="s">
        <v>30</v>
      </c>
      <c r="AP54">
        <v>0.20572486156474101</v>
      </c>
      <c r="AQ54">
        <v>4.6188534525299597E-3</v>
      </c>
      <c r="AR54" s="1">
        <v>1.1147616001319899E-6</v>
      </c>
      <c r="AS54">
        <v>19.1375512158133</v>
      </c>
      <c r="AU54" s="3" t="str">
        <f>AO54</f>
        <v>zero_CAPP2</v>
      </c>
      <c r="AV54" s="4">
        <f>IF(AP54&lt;0.05,"&lt;0,05",ROUND(AP54,3))</f>
        <v>0.20599999999999999</v>
      </c>
      <c r="AW54" s="12" t="str">
        <f>_xlfn.CONCAT(ROUND(AQ54,3)," (",ROUND(AR54,2)," - ",ROUND(AS54,2),")")</f>
        <v>0,005 (0 - 19,14)</v>
      </c>
    </row>
    <row r="55" spans="17:49" x14ac:dyDescent="0.3">
      <c r="AE55" t="s">
        <v>43</v>
      </c>
      <c r="AF55">
        <v>0.96082572029310598</v>
      </c>
      <c r="AG55">
        <v>0.79062340154389499</v>
      </c>
      <c r="AH55" s="1">
        <v>6.7079170894745796E-5</v>
      </c>
      <c r="AI55">
        <v>9318.6208882882802</v>
      </c>
      <c r="AK55" s="3" t="str">
        <f t="shared" ref="AK55:AK58" si="53">AE55</f>
        <v>zero_ASA</v>
      </c>
      <c r="AL55" s="4">
        <f t="shared" ref="AL55:AL58" si="54">IF(AF55&lt;0.05,"&lt;0,05",ROUND(AF55,3))</f>
        <v>0.96099999999999997</v>
      </c>
      <c r="AM55" s="4" t="str">
        <f t="shared" ref="AM55:AM58" si="55">_xlfn.CONCAT(ROUND(AG55,3)," (",ROUND(AH55,2)," - ",ROUND(AI55,2),")")</f>
        <v>0,791 (0 - 9318,62)</v>
      </c>
      <c r="AO55" t="s">
        <v>43</v>
      </c>
      <c r="AP55">
        <v>0.96086414914523399</v>
      </c>
      <c r="AQ55">
        <v>0.79077159243435602</v>
      </c>
      <c r="AR55" s="1">
        <v>6.6975993733126997E-5</v>
      </c>
      <c r="AS55">
        <v>9336.4753032679091</v>
      </c>
      <c r="AU55" s="3" t="str">
        <f t="shared" ref="AU55:AU58" si="56">AO55</f>
        <v>zero_ASA</v>
      </c>
      <c r="AV55" s="4">
        <f t="shared" ref="AV55:AV58" si="57">IF(AP55&lt;0.05,"&lt;0,05",ROUND(AP55,3))</f>
        <v>0.96099999999999997</v>
      </c>
      <c r="AW55" s="4" t="str">
        <f t="shared" ref="AW55:AW58" si="58">_xlfn.CONCAT(ROUND(AQ55,3)," (",ROUND(AR55,2)," - ",ROUND(AS55,2),")")</f>
        <v>0,791 (0 - 9336,48)</v>
      </c>
    </row>
    <row r="56" spans="17:49" x14ac:dyDescent="0.3">
      <c r="AE56" t="s">
        <v>33</v>
      </c>
      <c r="AF56">
        <v>0.57408152620847797</v>
      </c>
      <c r="AG56">
        <v>6.7633277991551999E-2</v>
      </c>
      <c r="AH56" s="1">
        <v>5.6329432796795702E-6</v>
      </c>
      <c r="AI56">
        <v>812.05509531471102</v>
      </c>
      <c r="AK56" s="3" t="str">
        <f t="shared" si="53"/>
        <v>zero_comorbidade_b</v>
      </c>
      <c r="AL56" s="4">
        <f t="shared" si="54"/>
        <v>0.57399999999999995</v>
      </c>
      <c r="AM56" s="4" t="str">
        <f t="shared" si="55"/>
        <v>0,068 (0 - 812,06)</v>
      </c>
      <c r="AO56" t="s">
        <v>33</v>
      </c>
      <c r="AP56">
        <v>0.57405064643550696</v>
      </c>
      <c r="AQ56">
        <v>6.7586813394155204E-2</v>
      </c>
      <c r="AR56" s="1">
        <v>5.6198553921321E-6</v>
      </c>
      <c r="AS56">
        <v>812.82827155510199</v>
      </c>
      <c r="AU56" s="3" t="str">
        <f t="shared" si="56"/>
        <v>zero_comorbidade_b</v>
      </c>
      <c r="AV56" s="4">
        <f t="shared" si="57"/>
        <v>0.57399999999999995</v>
      </c>
      <c r="AW56" s="4" t="str">
        <f t="shared" si="58"/>
        <v>0,068 (0 - 812,83)</v>
      </c>
    </row>
    <row r="57" spans="17:49" x14ac:dyDescent="0.3">
      <c r="AE57" t="s">
        <v>34</v>
      </c>
      <c r="AF57">
        <v>8.3459709279503302E-2</v>
      </c>
      <c r="AG57">
        <v>2.0701530149029699</v>
      </c>
      <c r="AH57">
        <v>0.90822260408703004</v>
      </c>
      <c r="AI57">
        <v>4.7185937520458401</v>
      </c>
      <c r="AK57" s="3" t="str">
        <f t="shared" si="53"/>
        <v>zero_IDADE</v>
      </c>
      <c r="AL57" s="4">
        <f t="shared" si="54"/>
        <v>8.3000000000000004E-2</v>
      </c>
      <c r="AM57" s="4" t="str">
        <f t="shared" si="55"/>
        <v>2,07 (0,91 - 4,72)</v>
      </c>
      <c r="AO57" t="s">
        <v>34</v>
      </c>
      <c r="AP57">
        <v>8.3471526115901196E-2</v>
      </c>
      <c r="AQ57">
        <v>2.07025537560527</v>
      </c>
      <c r="AR57">
        <v>0.90818802334819004</v>
      </c>
      <c r="AS57">
        <v>4.7192400802882197</v>
      </c>
      <c r="AU57" s="3" t="str">
        <f t="shared" si="56"/>
        <v>zero_IDADE</v>
      </c>
      <c r="AV57" s="4">
        <f t="shared" si="57"/>
        <v>8.3000000000000004E-2</v>
      </c>
      <c r="AW57" s="4" t="str">
        <f t="shared" si="58"/>
        <v>2,07 (0,91 - 4,72)</v>
      </c>
    </row>
    <row r="58" spans="17:49" x14ac:dyDescent="0.3">
      <c r="AE58" t="s">
        <v>35</v>
      </c>
      <c r="AF58">
        <v>0.123897780933111</v>
      </c>
      <c r="AG58" s="1">
        <v>1.5696033419741901E-8</v>
      </c>
      <c r="AH58" s="1">
        <v>1.7964483149576999E-18</v>
      </c>
      <c r="AI58">
        <v>137.14030237460699</v>
      </c>
      <c r="AK58" s="3" t="str">
        <f t="shared" si="53"/>
        <v>zero_GÊNEROM</v>
      </c>
      <c r="AL58" s="4">
        <f t="shared" si="54"/>
        <v>0.124</v>
      </c>
      <c r="AM58" s="4" t="str">
        <f t="shared" si="55"/>
        <v>0 (0 - 137,14)</v>
      </c>
      <c r="AO58" t="s">
        <v>35</v>
      </c>
      <c r="AP58">
        <v>0.123900732750357</v>
      </c>
      <c r="AQ58" s="1">
        <v>1.5677894596057299E-8</v>
      </c>
      <c r="AR58" s="1">
        <v>1.79140909986095E-18</v>
      </c>
      <c r="AS58">
        <v>137.208401466846</v>
      </c>
      <c r="AU58" s="3" t="str">
        <f t="shared" si="56"/>
        <v>zero_GÊNEROM</v>
      </c>
      <c r="AV58" s="4">
        <f t="shared" si="57"/>
        <v>0.124</v>
      </c>
      <c r="AW58" s="4" t="str">
        <f t="shared" si="58"/>
        <v>0 (0 - 137,21)</v>
      </c>
    </row>
    <row r="60" spans="17:49" x14ac:dyDescent="0.3">
      <c r="AK60" s="5" t="s">
        <v>44</v>
      </c>
    </row>
    <row r="61" spans="17:49" x14ac:dyDescent="0.3">
      <c r="AF61" t="s">
        <v>0</v>
      </c>
      <c r="AG61" t="s">
        <v>1</v>
      </c>
      <c r="AH61" t="s">
        <v>2</v>
      </c>
      <c r="AI61" t="s">
        <v>3</v>
      </c>
      <c r="AK61" s="3"/>
      <c r="AL61" s="4" t="s">
        <v>10</v>
      </c>
      <c r="AM61" s="4" t="s">
        <v>11</v>
      </c>
    </row>
    <row r="62" spans="17:49" x14ac:dyDescent="0.3">
      <c r="AE62" t="s">
        <v>42</v>
      </c>
      <c r="AF62">
        <v>4.2421170118517697E-2</v>
      </c>
      <c r="AG62">
        <v>1.3830679555385601</v>
      </c>
      <c r="AH62">
        <v>1.0111523449272699</v>
      </c>
      <c r="AI62">
        <v>1.8917791955229</v>
      </c>
      <c r="AK62" s="3" t="str">
        <f>AE62</f>
        <v>count_ASA</v>
      </c>
      <c r="AL62" s="4" t="str">
        <f>IF(AF62&lt;0.05,"&lt;0,05",ROUND(AF62,3))</f>
        <v>&lt;0,05</v>
      </c>
      <c r="AM62" s="4" t="str">
        <f>_xlfn.CONCAT(ROUND(AG62,3)," (",ROUND(AH62,2)," - ",ROUND(AI62,2),")")</f>
        <v>1,383 (1,01 - 1,89)</v>
      </c>
    </row>
    <row r="63" spans="17:49" x14ac:dyDescent="0.3">
      <c r="AE63" t="s">
        <v>43</v>
      </c>
      <c r="AF63">
        <v>0.36991648418529099</v>
      </c>
      <c r="AG63">
        <v>0.76330308312818496</v>
      </c>
      <c r="AH63">
        <v>0.42294285632230399</v>
      </c>
      <c r="AI63">
        <v>1.3775657585974199</v>
      </c>
      <c r="AK63" s="3" t="str">
        <f t="shared" ref="AK63" si="59">AE63</f>
        <v>zero_ASA</v>
      </c>
      <c r="AL63" s="4">
        <f t="shared" ref="AL63" si="60">IF(AF63&lt;0.05,"&lt;0,05",ROUND(AF63,3))</f>
        <v>0.37</v>
      </c>
      <c r="AM63" s="4" t="str">
        <f t="shared" ref="AM63" si="61">_xlfn.CONCAT(ROUND(AG63,3)," (",ROUND(AH63,2)," - ",ROUND(AI63,2),")")</f>
        <v>0,763 (0,42 - 1,38)</v>
      </c>
    </row>
  </sheetData>
  <mergeCells count="5">
    <mergeCell ref="AU1:AW2"/>
    <mergeCell ref="Q1:S2"/>
    <mergeCell ref="G1:I2"/>
    <mergeCell ref="AA1:AC2"/>
    <mergeCell ref="AK1:AM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 dos Anjos</dc:creator>
  <cp:lastModifiedBy>Gabriel Silva dos Anjos</cp:lastModifiedBy>
  <dcterms:created xsi:type="dcterms:W3CDTF">2015-06-05T18:19:34Z</dcterms:created>
  <dcterms:modified xsi:type="dcterms:W3CDTF">2023-03-16T14:30:36Z</dcterms:modified>
</cp:coreProperties>
</file>