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8fb4646b515390da/Documentos/Balão Deglutivel/"/>
    </mc:Choice>
  </mc:AlternateContent>
  <xr:revisionPtr revIDLastSave="1" documentId="13_ncr:1_{32F13E5C-5BF8-4AE0-A2EC-5D8AB592BB57}" xr6:coauthVersionLast="47" xr6:coauthVersionMax="47" xr10:uidLastSave="{D3B8B2F7-1BA1-4CDD-B9B7-733881D6DA4A}"/>
  <bookViews>
    <workbookView xWindow="-108" yWindow="-108" windowWidth="23256" windowHeight="12720" xr2:uid="{00000000-000D-0000-FFFF-FFFF00000000}"/>
  </bookViews>
  <sheets>
    <sheet name="PP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5" l="1"/>
  <c r="BE5" i="5"/>
  <c r="BD3" i="5"/>
  <c r="BE3" i="5"/>
  <c r="BF3" i="5"/>
  <c r="BD5" i="5"/>
  <c r="BF5" i="5"/>
  <c r="BD6" i="5"/>
  <c r="BE6" i="5"/>
  <c r="BF6" i="5"/>
  <c r="BD7" i="5"/>
  <c r="BE7" i="5"/>
  <c r="BF7" i="5"/>
  <c r="BD8" i="5"/>
  <c r="BE8" i="5"/>
  <c r="BF8" i="5"/>
  <c r="BD9" i="5"/>
  <c r="BE9" i="5"/>
  <c r="BF9" i="5"/>
  <c r="BD10" i="5"/>
  <c r="BE10" i="5"/>
  <c r="BF10" i="5"/>
  <c r="BD11" i="5"/>
  <c r="BE11" i="5"/>
  <c r="BF11" i="5"/>
  <c r="BD12" i="5"/>
  <c r="BE12" i="5"/>
  <c r="BF12" i="5"/>
  <c r="BD13" i="5"/>
  <c r="BE13" i="5"/>
  <c r="BF13" i="5"/>
  <c r="BD14" i="5"/>
  <c r="BE14" i="5"/>
  <c r="BF14" i="5"/>
  <c r="BD15" i="5"/>
  <c r="BE15" i="5"/>
  <c r="BF15" i="5"/>
  <c r="BD16" i="5"/>
  <c r="BE16" i="5"/>
  <c r="BF16" i="5"/>
  <c r="BD17" i="5"/>
  <c r="BE17" i="5"/>
  <c r="BF17" i="5"/>
  <c r="BD18" i="5"/>
  <c r="BE18" i="5"/>
  <c r="BF18" i="5"/>
  <c r="BD19" i="5"/>
  <c r="BE19" i="5"/>
  <c r="BF19" i="5"/>
  <c r="BD20" i="5"/>
  <c r="BE20" i="5"/>
  <c r="BF20" i="5"/>
  <c r="BD21" i="5"/>
  <c r="BE21" i="5"/>
  <c r="BF21" i="5"/>
  <c r="BD22" i="5"/>
  <c r="BE22" i="5"/>
  <c r="BF22" i="5"/>
  <c r="BD23" i="5"/>
  <c r="BE23" i="5"/>
  <c r="BF23" i="5"/>
  <c r="BD24" i="5"/>
  <c r="BE24" i="5"/>
  <c r="BF24" i="5"/>
  <c r="BD25" i="5"/>
  <c r="BE25" i="5"/>
  <c r="BF25" i="5"/>
  <c r="BD26" i="5"/>
  <c r="BE26" i="5"/>
  <c r="BF26" i="5"/>
  <c r="BD27" i="5"/>
  <c r="BE27" i="5"/>
  <c r="BF27" i="5"/>
  <c r="BD28" i="5"/>
  <c r="BE28" i="5"/>
  <c r="BF28" i="5"/>
  <c r="BD29" i="5"/>
  <c r="BE29" i="5"/>
  <c r="BF29" i="5"/>
  <c r="BD30" i="5"/>
  <c r="BE30" i="5"/>
  <c r="BF30" i="5"/>
  <c r="BD31" i="5"/>
  <c r="BE31" i="5"/>
  <c r="BF31" i="5"/>
  <c r="BD32" i="5"/>
  <c r="BE32" i="5"/>
  <c r="BF32" i="5"/>
  <c r="BD33" i="5"/>
  <c r="BE33" i="5"/>
  <c r="BF33" i="5"/>
  <c r="BD34" i="5"/>
  <c r="BE34" i="5"/>
  <c r="BF34" i="5"/>
  <c r="BD35" i="5"/>
  <c r="BE35" i="5"/>
  <c r="BF35" i="5"/>
  <c r="BD36" i="5"/>
  <c r="BE36" i="5"/>
  <c r="BF36" i="5"/>
  <c r="BD37" i="5"/>
  <c r="BE37" i="5"/>
  <c r="BF37" i="5"/>
  <c r="BD39" i="5"/>
  <c r="BE39" i="5"/>
  <c r="BF39" i="5"/>
  <c r="BF2" i="5"/>
  <c r="BE2" i="5"/>
  <c r="BD2" i="5"/>
  <c r="N2" i="5"/>
  <c r="X2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E2" i="5"/>
  <c r="F2" i="5" s="1"/>
  <c r="AX39" i="5"/>
  <c r="BA39" i="5" s="1"/>
  <c r="AX6" i="5"/>
  <c r="BA6" i="5" s="1"/>
  <c r="AX7" i="5"/>
  <c r="AX8" i="5"/>
  <c r="AX9" i="5"/>
  <c r="AX10" i="5"/>
  <c r="BA10" i="5" s="1"/>
  <c r="AX11" i="5"/>
  <c r="AX12" i="5"/>
  <c r="AX13" i="5"/>
  <c r="BA13" i="5" s="1"/>
  <c r="AX14" i="5"/>
  <c r="AX15" i="5"/>
  <c r="AX16" i="5"/>
  <c r="AX17" i="5"/>
  <c r="BA17" i="5" s="1"/>
  <c r="AX18" i="5"/>
  <c r="BA18" i="5" s="1"/>
  <c r="AX19" i="5"/>
  <c r="AX20" i="5"/>
  <c r="AX21" i="5"/>
  <c r="BA21" i="5" s="1"/>
  <c r="AX22" i="5"/>
  <c r="BA22" i="5" s="1"/>
  <c r="AX23" i="5"/>
  <c r="AX24" i="5"/>
  <c r="AX25" i="5"/>
  <c r="BA25" i="5" s="1"/>
  <c r="AX26" i="5"/>
  <c r="BA26" i="5" s="1"/>
  <c r="AX27" i="5"/>
  <c r="AX28" i="5"/>
  <c r="AX29" i="5"/>
  <c r="AX30" i="5"/>
  <c r="BA30" i="5" s="1"/>
  <c r="AX31" i="5"/>
  <c r="AX32" i="5"/>
  <c r="AX33" i="5"/>
  <c r="AX34" i="5"/>
  <c r="BA34" i="5" s="1"/>
  <c r="AX35" i="5"/>
  <c r="AX36" i="5"/>
  <c r="AX37" i="5"/>
  <c r="BA37" i="5" s="1"/>
  <c r="AX5" i="5"/>
  <c r="BA5" i="5" s="1"/>
  <c r="AX3" i="5"/>
  <c r="AN3" i="5"/>
  <c r="AN4" i="5"/>
  <c r="AN5" i="5"/>
  <c r="AQ5" i="5" s="1"/>
  <c r="AN6" i="5"/>
  <c r="AN7" i="5"/>
  <c r="AN8" i="5"/>
  <c r="AN9" i="5"/>
  <c r="AQ9" i="5" s="1"/>
  <c r="AN10" i="5"/>
  <c r="AQ10" i="5" s="1"/>
  <c r="AN11" i="5"/>
  <c r="AN12" i="5"/>
  <c r="AN13" i="5"/>
  <c r="AN14" i="5"/>
  <c r="AQ14" i="5" s="1"/>
  <c r="AN15" i="5"/>
  <c r="AN16" i="5"/>
  <c r="AN17" i="5"/>
  <c r="AQ17" i="5" s="1"/>
  <c r="AN18" i="5"/>
  <c r="AQ18" i="5" s="1"/>
  <c r="AN19" i="5"/>
  <c r="AN20" i="5"/>
  <c r="AN21" i="5"/>
  <c r="AQ21" i="5" s="1"/>
  <c r="AN22" i="5"/>
  <c r="AN23" i="5"/>
  <c r="AN24" i="5"/>
  <c r="AN25" i="5"/>
  <c r="AN26" i="5"/>
  <c r="AN27" i="5"/>
  <c r="AN28" i="5"/>
  <c r="AN29" i="5"/>
  <c r="AQ29" i="5" s="1"/>
  <c r="AN30" i="5"/>
  <c r="AN31" i="5"/>
  <c r="AN32" i="5"/>
  <c r="AN33" i="5"/>
  <c r="AQ33" i="5" s="1"/>
  <c r="AN34" i="5"/>
  <c r="AQ34" i="5" s="1"/>
  <c r="AN35" i="5"/>
  <c r="AN36" i="5"/>
  <c r="AN37" i="5"/>
  <c r="AQ37" i="5" s="1"/>
  <c r="AN38" i="5"/>
  <c r="AN39" i="5"/>
  <c r="AD3" i="5"/>
  <c r="AD4" i="5"/>
  <c r="AD5" i="5"/>
  <c r="AG5" i="5" s="1"/>
  <c r="AD6" i="5"/>
  <c r="AG6" i="5" s="1"/>
  <c r="AD7" i="5"/>
  <c r="AD8" i="5"/>
  <c r="AG8" i="5" s="1"/>
  <c r="AD9" i="5"/>
  <c r="AD10" i="5"/>
  <c r="AD11" i="5"/>
  <c r="AD12" i="5"/>
  <c r="AG12" i="5" s="1"/>
  <c r="AD13" i="5"/>
  <c r="AG13" i="5" s="1"/>
  <c r="AD14" i="5"/>
  <c r="AD15" i="5"/>
  <c r="AD16" i="5"/>
  <c r="AD17" i="5"/>
  <c r="AD18" i="5"/>
  <c r="AD19" i="5"/>
  <c r="AD20" i="5"/>
  <c r="AG20" i="5" s="1"/>
  <c r="AD21" i="5"/>
  <c r="AD22" i="5"/>
  <c r="AG22" i="5" s="1"/>
  <c r="AD23" i="5"/>
  <c r="AD24" i="5"/>
  <c r="AG24" i="5" s="1"/>
  <c r="AD25" i="5"/>
  <c r="AG25" i="5" s="1"/>
  <c r="AD26" i="5"/>
  <c r="AG26" i="5" s="1"/>
  <c r="AD27" i="5"/>
  <c r="AD28" i="5"/>
  <c r="AG28" i="5" s="1"/>
  <c r="AD29" i="5"/>
  <c r="AD30" i="5"/>
  <c r="AG30" i="5" s="1"/>
  <c r="AD31" i="5"/>
  <c r="AD32" i="5"/>
  <c r="AG32" i="5" s="1"/>
  <c r="AD33" i="5"/>
  <c r="AD34" i="5"/>
  <c r="AG34" i="5" s="1"/>
  <c r="AD35" i="5"/>
  <c r="AD36" i="5"/>
  <c r="AG36" i="5" s="1"/>
  <c r="AD37" i="5"/>
  <c r="AD38" i="5"/>
  <c r="AG38" i="5" s="1"/>
  <c r="AD39" i="5"/>
  <c r="AD40" i="5"/>
  <c r="AG40" i="5" s="1"/>
  <c r="AD41" i="5"/>
  <c r="AD42" i="5"/>
  <c r="AG42" i="5" s="1"/>
  <c r="T3" i="5"/>
  <c r="W3" i="5" s="1"/>
  <c r="T4" i="5"/>
  <c r="W4" i="5" s="1"/>
  <c r="T5" i="5"/>
  <c r="T6" i="5"/>
  <c r="W6" i="5" s="1"/>
  <c r="T7" i="5"/>
  <c r="T8" i="5"/>
  <c r="T9" i="5"/>
  <c r="W9" i="5" s="1"/>
  <c r="T10" i="5"/>
  <c r="T11" i="5"/>
  <c r="W11" i="5" s="1"/>
  <c r="T12" i="5"/>
  <c r="W12" i="5" s="1"/>
  <c r="T13" i="5"/>
  <c r="T14" i="5"/>
  <c r="W14" i="5" s="1"/>
  <c r="T15" i="5"/>
  <c r="T16" i="5"/>
  <c r="W16" i="5" s="1"/>
  <c r="T17" i="5"/>
  <c r="W17" i="5" s="1"/>
  <c r="T18" i="5"/>
  <c r="T19" i="5"/>
  <c r="W19" i="5" s="1"/>
  <c r="T20" i="5"/>
  <c r="T21" i="5"/>
  <c r="T22" i="5"/>
  <c r="W22" i="5" s="1"/>
  <c r="T23" i="5"/>
  <c r="T24" i="5"/>
  <c r="W24" i="5" s="1"/>
  <c r="T25" i="5"/>
  <c r="W25" i="5" s="1"/>
  <c r="T26" i="5"/>
  <c r="W26" i="5" s="1"/>
  <c r="T27" i="5"/>
  <c r="W27" i="5" s="1"/>
  <c r="T28" i="5"/>
  <c r="T29" i="5"/>
  <c r="T30" i="5"/>
  <c r="W30" i="5" s="1"/>
  <c r="T31" i="5"/>
  <c r="T32" i="5"/>
  <c r="T33" i="5"/>
  <c r="W33" i="5" s="1"/>
  <c r="T34" i="5"/>
  <c r="T35" i="5"/>
  <c r="W35" i="5" s="1"/>
  <c r="T36" i="5"/>
  <c r="W36" i="5" s="1"/>
  <c r="T37" i="5"/>
  <c r="T38" i="5"/>
  <c r="W38" i="5" s="1"/>
  <c r="T39" i="5"/>
  <c r="T40" i="5"/>
  <c r="T41" i="5"/>
  <c r="W41" i="5" s="1"/>
  <c r="T42" i="5"/>
  <c r="T2" i="5"/>
  <c r="W2" i="5" s="1"/>
  <c r="J3" i="5"/>
  <c r="M3" i="5" s="1"/>
  <c r="J4" i="5"/>
  <c r="M4" i="5" s="1"/>
  <c r="J5" i="5"/>
  <c r="M5" i="5" s="1"/>
  <c r="J6" i="5"/>
  <c r="M6" i="5" s="1"/>
  <c r="J7" i="5"/>
  <c r="J8" i="5"/>
  <c r="M8" i="5" s="1"/>
  <c r="J9" i="5"/>
  <c r="M9" i="5" s="1"/>
  <c r="J10" i="5"/>
  <c r="M10" i="5" s="1"/>
  <c r="J11" i="5"/>
  <c r="M11" i="5" s="1"/>
  <c r="J12" i="5"/>
  <c r="M12" i="5" s="1"/>
  <c r="J13" i="5"/>
  <c r="M13" i="5" s="1"/>
  <c r="J14" i="5"/>
  <c r="M14" i="5" s="1"/>
  <c r="J15" i="5"/>
  <c r="J16" i="5"/>
  <c r="M16" i="5" s="1"/>
  <c r="J17" i="5"/>
  <c r="J18" i="5"/>
  <c r="M18" i="5" s="1"/>
  <c r="J19" i="5"/>
  <c r="J20" i="5"/>
  <c r="J21" i="5"/>
  <c r="M21" i="5" s="1"/>
  <c r="J22" i="5"/>
  <c r="J23" i="5"/>
  <c r="M23" i="5" s="1"/>
  <c r="J24" i="5"/>
  <c r="M24" i="5" s="1"/>
  <c r="J25" i="5"/>
  <c r="M25" i="5" s="1"/>
  <c r="J26" i="5"/>
  <c r="M26" i="5" s="1"/>
  <c r="J27" i="5"/>
  <c r="M27" i="5" s="1"/>
  <c r="J28" i="5"/>
  <c r="M28" i="5" s="1"/>
  <c r="J29" i="5"/>
  <c r="J30" i="5"/>
  <c r="J31" i="5"/>
  <c r="J32" i="5"/>
  <c r="M32" i="5" s="1"/>
  <c r="J33" i="5"/>
  <c r="M33" i="5" s="1"/>
  <c r="J34" i="5"/>
  <c r="M34" i="5" s="1"/>
  <c r="J35" i="5"/>
  <c r="M35" i="5" s="1"/>
  <c r="J36" i="5"/>
  <c r="M36" i="5" s="1"/>
  <c r="J37" i="5"/>
  <c r="M37" i="5" s="1"/>
  <c r="J38" i="5"/>
  <c r="M38" i="5" s="1"/>
  <c r="J39" i="5"/>
  <c r="J40" i="5"/>
  <c r="M40" i="5" s="1"/>
  <c r="J41" i="5"/>
  <c r="M41" i="5" s="1"/>
  <c r="J42" i="5"/>
  <c r="M42" i="5" s="1"/>
  <c r="E3" i="5"/>
  <c r="F3" i="5" s="1"/>
  <c r="E4" i="5"/>
  <c r="F4" i="5" s="1"/>
  <c r="E5" i="5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E14" i="5"/>
  <c r="F14" i="5" s="1"/>
  <c r="E15" i="5"/>
  <c r="F15" i="5" s="1"/>
  <c r="E16" i="5"/>
  <c r="F16" i="5" s="1"/>
  <c r="E17" i="5"/>
  <c r="E18" i="5"/>
  <c r="F18" i="5" s="1"/>
  <c r="E19" i="5"/>
  <c r="F19" i="5" s="1"/>
  <c r="E20" i="5"/>
  <c r="F20" i="5" s="1"/>
  <c r="E21" i="5"/>
  <c r="E22" i="5"/>
  <c r="F22" i="5" s="1"/>
  <c r="E23" i="5"/>
  <c r="F23" i="5" s="1"/>
  <c r="E24" i="5"/>
  <c r="E25" i="5"/>
  <c r="F25" i="5" s="1"/>
  <c r="E26" i="5"/>
  <c r="E27" i="5"/>
  <c r="F27" i="5" s="1"/>
  <c r="E28" i="5"/>
  <c r="F28" i="5" s="1"/>
  <c r="E29" i="5"/>
  <c r="F29" i="5" s="1"/>
  <c r="E30" i="5"/>
  <c r="F30" i="5" s="1"/>
  <c r="E31" i="5"/>
  <c r="F31" i="5" s="1"/>
  <c r="E32" i="5"/>
  <c r="F32" i="5" s="1"/>
  <c r="E33" i="5"/>
  <c r="F33" i="5" s="1"/>
  <c r="E34" i="5"/>
  <c r="F34" i="5" s="1"/>
  <c r="E35" i="5"/>
  <c r="F35" i="5" s="1"/>
  <c r="E36" i="5"/>
  <c r="F36" i="5" s="1"/>
  <c r="E37" i="5"/>
  <c r="F37" i="5" s="1"/>
  <c r="E38" i="5"/>
  <c r="F38" i="5" s="1"/>
  <c r="E39" i="5"/>
  <c r="F39" i="5" s="1"/>
  <c r="E40" i="5"/>
  <c r="E41" i="5"/>
  <c r="F41" i="5" s="1"/>
  <c r="E42" i="5"/>
  <c r="F42" i="5" s="1"/>
  <c r="D3" i="5"/>
  <c r="D4" i="5"/>
  <c r="G4" i="5" s="1"/>
  <c r="H4" i="5" s="1"/>
  <c r="D5" i="5"/>
  <c r="G5" i="5" s="1"/>
  <c r="H5" i="5" s="1"/>
  <c r="D6" i="5"/>
  <c r="D7" i="5"/>
  <c r="G7" i="5" s="1"/>
  <c r="H7" i="5" s="1"/>
  <c r="D8" i="5"/>
  <c r="AR8" i="5" s="1"/>
  <c r="D9" i="5"/>
  <c r="G9" i="5" s="1"/>
  <c r="H9" i="5" s="1"/>
  <c r="D10" i="5"/>
  <c r="AH10" i="5" s="1"/>
  <c r="D11" i="5"/>
  <c r="G11" i="5" s="1"/>
  <c r="H11" i="5" s="1"/>
  <c r="D12" i="5"/>
  <c r="D13" i="5"/>
  <c r="AR13" i="5" s="1"/>
  <c r="AS13" i="5" s="1"/>
  <c r="AV13" i="5" s="1"/>
  <c r="D14" i="5"/>
  <c r="D15" i="5"/>
  <c r="AR15" i="5" s="1"/>
  <c r="D16" i="5"/>
  <c r="BB16" i="5" s="1"/>
  <c r="D17" i="5"/>
  <c r="BB17" i="5" s="1"/>
  <c r="D18" i="5"/>
  <c r="BB18" i="5" s="1"/>
  <c r="BC18" i="5" s="1"/>
  <c r="D19" i="5"/>
  <c r="D20" i="5"/>
  <c r="D21" i="5"/>
  <c r="G21" i="5" s="1"/>
  <c r="H21" i="5" s="1"/>
  <c r="D22" i="5"/>
  <c r="D23" i="5"/>
  <c r="BB23" i="5" s="1"/>
  <c r="D24" i="5"/>
  <c r="AR24" i="5" s="1"/>
  <c r="D25" i="5"/>
  <c r="G25" i="5" s="1"/>
  <c r="H25" i="5" s="1"/>
  <c r="D26" i="5"/>
  <c r="AR26" i="5" s="1"/>
  <c r="AS26" i="5" s="1"/>
  <c r="D27" i="5"/>
  <c r="D28" i="5"/>
  <c r="D29" i="5"/>
  <c r="D30" i="5"/>
  <c r="D31" i="5"/>
  <c r="AH31" i="5" s="1"/>
  <c r="AI31" i="5" s="1"/>
  <c r="AK31" i="5" s="1"/>
  <c r="D32" i="5"/>
  <c r="AH32" i="5" s="1"/>
  <c r="D33" i="5"/>
  <c r="BB33" i="5" s="1"/>
  <c r="D34" i="5"/>
  <c r="BB34" i="5" s="1"/>
  <c r="BC34" i="5" s="1"/>
  <c r="D35" i="5"/>
  <c r="D36" i="5"/>
  <c r="D37" i="5"/>
  <c r="D38" i="5"/>
  <c r="D39" i="5"/>
  <c r="G39" i="5" s="1"/>
  <c r="H39" i="5" s="1"/>
  <c r="D40" i="5"/>
  <c r="AH40" i="5" s="1"/>
  <c r="D41" i="5"/>
  <c r="AH41" i="5" s="1"/>
  <c r="D42" i="5"/>
  <c r="G42" i="5" s="1"/>
  <c r="H42" i="5" s="1"/>
  <c r="AX2" i="5"/>
  <c r="BA2" i="5" s="1"/>
  <c r="AN2" i="5"/>
  <c r="AQ2" i="5" s="1"/>
  <c r="AD2" i="5"/>
  <c r="AG2" i="5" s="1"/>
  <c r="M2" i="5"/>
  <c r="D2" i="5"/>
  <c r="AH2" i="5" s="1"/>
  <c r="AP21" i="5" l="1"/>
  <c r="AV26" i="5"/>
  <c r="AJ31" i="5"/>
  <c r="AL31" i="5"/>
  <c r="O5" i="5"/>
  <c r="R5" i="5" s="1"/>
  <c r="Y21" i="5"/>
  <c r="AB21" i="5" s="1"/>
  <c r="O13" i="5"/>
  <c r="R13" i="5" s="1"/>
  <c r="AE42" i="5"/>
  <c r="O26" i="5"/>
  <c r="Y17" i="5"/>
  <c r="AI40" i="5"/>
  <c r="Y32" i="5"/>
  <c r="Z32" i="5" s="1"/>
  <c r="Y24" i="5"/>
  <c r="AS8" i="5"/>
  <c r="AT8" i="5" s="1"/>
  <c r="F24" i="5"/>
  <c r="Y31" i="5"/>
  <c r="AI32" i="5"/>
  <c r="AR32" i="5"/>
  <c r="AS32" i="5" s="1"/>
  <c r="AT32" i="5" s="1"/>
  <c r="O40" i="5"/>
  <c r="O32" i="5"/>
  <c r="P32" i="5" s="1"/>
  <c r="Y40" i="5"/>
  <c r="F40" i="5"/>
  <c r="F13" i="5"/>
  <c r="AT13" i="5" s="1"/>
  <c r="F5" i="5"/>
  <c r="F26" i="5"/>
  <c r="AT26" i="5" s="1"/>
  <c r="F21" i="5"/>
  <c r="BB26" i="5"/>
  <c r="BC26" i="5" s="1"/>
  <c r="Y33" i="5"/>
  <c r="BB32" i="5"/>
  <c r="BC32" i="5" s="1"/>
  <c r="F17" i="5"/>
  <c r="BB8" i="5"/>
  <c r="BC8" i="5" s="1"/>
  <c r="O18" i="5"/>
  <c r="O10" i="5"/>
  <c r="G41" i="5"/>
  <c r="H41" i="5" s="1"/>
  <c r="AF41" i="5" s="1"/>
  <c r="AH25" i="5"/>
  <c r="AI25" i="5" s="1"/>
  <c r="AJ25" i="5" s="1"/>
  <c r="O25" i="5"/>
  <c r="O42" i="5"/>
  <c r="AH17" i="5"/>
  <c r="AI17" i="5" s="1"/>
  <c r="AR10" i="5"/>
  <c r="AS10" i="5" s="1"/>
  <c r="AT10" i="5" s="1"/>
  <c r="AR34" i="5"/>
  <c r="AS34" i="5" s="1"/>
  <c r="AT34" i="5" s="1"/>
  <c r="AR16" i="5"/>
  <c r="AS16" i="5" s="1"/>
  <c r="BB24" i="5"/>
  <c r="BC24" i="5" s="1"/>
  <c r="O9" i="5"/>
  <c r="G17" i="5"/>
  <c r="H17" i="5" s="1"/>
  <c r="U17" i="5" s="1"/>
  <c r="AH42" i="5"/>
  <c r="AI42" i="5" s="1"/>
  <c r="O24" i="5"/>
  <c r="M17" i="5"/>
  <c r="Y39" i="5"/>
  <c r="AH33" i="5"/>
  <c r="AI33" i="5" s="1"/>
  <c r="AJ33" i="5" s="1"/>
  <c r="BB10" i="5"/>
  <c r="BC10" i="5" s="1"/>
  <c r="O16" i="5"/>
  <c r="AH7" i="5"/>
  <c r="AI7" i="5" s="1"/>
  <c r="AJ7" i="5" s="1"/>
  <c r="AR39" i="5"/>
  <c r="AS39" i="5" s="1"/>
  <c r="AH5" i="5"/>
  <c r="AI5" i="5" s="1"/>
  <c r="BB15" i="5"/>
  <c r="BC15" i="5" s="1"/>
  <c r="O2" i="5"/>
  <c r="Y2" i="5"/>
  <c r="Z2" i="5" s="1"/>
  <c r="AR23" i="5"/>
  <c r="AS23" i="5" s="1"/>
  <c r="Y5" i="5"/>
  <c r="BB5" i="5"/>
  <c r="BC5" i="5" s="1"/>
  <c r="AS15" i="5"/>
  <c r="AR5" i="5"/>
  <c r="AS5" i="5" s="1"/>
  <c r="O33" i="5"/>
  <c r="G33" i="5"/>
  <c r="H33" i="5" s="1"/>
  <c r="L33" i="5" s="1"/>
  <c r="AH26" i="5"/>
  <c r="AI26" i="5" s="1"/>
  <c r="G31" i="5"/>
  <c r="H31" i="5" s="1"/>
  <c r="AY31" i="5" s="1"/>
  <c r="AH34" i="5"/>
  <c r="AI34" i="5" s="1"/>
  <c r="AH8" i="5"/>
  <c r="AI8" i="5" s="1"/>
  <c r="AF4" i="5"/>
  <c r="O8" i="5"/>
  <c r="P8" i="5" s="1"/>
  <c r="Y16" i="5"/>
  <c r="Z16" i="5" s="1"/>
  <c r="Y8" i="5"/>
  <c r="Z8" i="5" s="1"/>
  <c r="U7" i="5"/>
  <c r="AE7" i="5"/>
  <c r="AY7" i="5"/>
  <c r="K7" i="5"/>
  <c r="U39" i="5"/>
  <c r="AE39" i="5"/>
  <c r="K39" i="5"/>
  <c r="AE11" i="5"/>
  <c r="K11" i="5"/>
  <c r="U11" i="5"/>
  <c r="L11" i="5"/>
  <c r="V11" i="5"/>
  <c r="AY11" i="5"/>
  <c r="AH38" i="5"/>
  <c r="AI38" i="5" s="1"/>
  <c r="AJ38" i="5" s="1"/>
  <c r="AR38" i="5"/>
  <c r="AS38" i="5" s="1"/>
  <c r="G38" i="5"/>
  <c r="H38" i="5" s="1"/>
  <c r="AF38" i="5" s="1"/>
  <c r="BB14" i="5"/>
  <c r="BC14" i="5" s="1"/>
  <c r="AH14" i="5"/>
  <c r="AI14" i="5" s="1"/>
  <c r="AR14" i="5"/>
  <c r="AS14" i="5" s="1"/>
  <c r="AT14" i="5" s="1"/>
  <c r="Y30" i="5"/>
  <c r="O30" i="5"/>
  <c r="AZ25" i="5"/>
  <c r="AO25" i="5"/>
  <c r="AE25" i="5"/>
  <c r="U25" i="5"/>
  <c r="V25" i="5"/>
  <c r="K25" i="5"/>
  <c r="AY25" i="5"/>
  <c r="L25" i="5"/>
  <c r="L7" i="5"/>
  <c r="M7" i="5"/>
  <c r="U5" i="5"/>
  <c r="AZ5" i="5"/>
  <c r="AO5" i="5"/>
  <c r="AP5" i="5"/>
  <c r="AE5" i="5"/>
  <c r="AY5" i="5"/>
  <c r="BB28" i="5"/>
  <c r="BC28" i="5" s="1"/>
  <c r="AH28" i="5"/>
  <c r="AI28" i="5" s="1"/>
  <c r="G28" i="5"/>
  <c r="H28" i="5" s="1"/>
  <c r="AZ28" i="5" s="1"/>
  <c r="AR28" i="5"/>
  <c r="AS28" i="5" s="1"/>
  <c r="BB12" i="5"/>
  <c r="BC12" i="5" s="1"/>
  <c r="AH12" i="5"/>
  <c r="AI12" i="5" s="1"/>
  <c r="AJ12" i="5" s="1"/>
  <c r="AR12" i="5"/>
  <c r="AS12" i="5" s="1"/>
  <c r="AT12" i="5" s="1"/>
  <c r="Y28" i="5"/>
  <c r="Y12" i="5"/>
  <c r="Z12" i="5" s="1"/>
  <c r="Y4" i="5"/>
  <c r="V42" i="5"/>
  <c r="W42" i="5"/>
  <c r="W34" i="5"/>
  <c r="W18" i="5"/>
  <c r="AF7" i="5"/>
  <c r="AH35" i="5"/>
  <c r="AI35" i="5" s="1"/>
  <c r="AJ35" i="5" s="1"/>
  <c r="AR35" i="5"/>
  <c r="AS35" i="5" s="1"/>
  <c r="BB35" i="5"/>
  <c r="BC35" i="5" s="1"/>
  <c r="G35" i="5"/>
  <c r="H35" i="5" s="1"/>
  <c r="AZ35" i="5" s="1"/>
  <c r="BB19" i="5"/>
  <c r="BC19" i="5" s="1"/>
  <c r="AR19" i="5"/>
  <c r="AS19" i="5" s="1"/>
  <c r="AH19" i="5"/>
  <c r="AI19" i="5" s="1"/>
  <c r="G19" i="5"/>
  <c r="H19" i="5" s="1"/>
  <c r="Y35" i="5"/>
  <c r="Y19" i="5"/>
  <c r="Z19" i="5" s="1"/>
  <c r="Y11" i="5"/>
  <c r="Z11" i="5" s="1"/>
  <c r="AE9" i="5"/>
  <c r="AY9" i="5"/>
  <c r="L9" i="5"/>
  <c r="U9" i="5"/>
  <c r="V9" i="5"/>
  <c r="AO9" i="5"/>
  <c r="AQ30" i="5"/>
  <c r="AH30" i="5"/>
  <c r="AI30" i="5" s="1"/>
  <c r="BB30" i="5"/>
  <c r="BC30" i="5" s="1"/>
  <c r="AR30" i="5"/>
  <c r="AS30" i="5" s="1"/>
  <c r="AT30" i="5" s="1"/>
  <c r="G30" i="5"/>
  <c r="H30" i="5" s="1"/>
  <c r="AF30" i="5" s="1"/>
  <c r="BB22" i="5"/>
  <c r="BC22" i="5" s="1"/>
  <c r="AR22" i="5"/>
  <c r="AS22" i="5" s="1"/>
  <c r="AH22" i="5"/>
  <c r="AI22" i="5" s="1"/>
  <c r="AJ22" i="5" s="1"/>
  <c r="Y38" i="5"/>
  <c r="O38" i="5"/>
  <c r="Y22" i="5"/>
  <c r="O22" i="5"/>
  <c r="Y6" i="5"/>
  <c r="O6" i="5"/>
  <c r="AR36" i="5"/>
  <c r="AS36" i="5" s="1"/>
  <c r="AT36" i="5" s="1"/>
  <c r="BB36" i="5"/>
  <c r="BC36" i="5" s="1"/>
  <c r="AH36" i="5"/>
  <c r="AI36" i="5" s="1"/>
  <c r="AR20" i="5"/>
  <c r="AS20" i="5" s="1"/>
  <c r="AT20" i="5" s="1"/>
  <c r="BB20" i="5"/>
  <c r="BC20" i="5" s="1"/>
  <c r="AH20" i="5"/>
  <c r="AI20" i="5" s="1"/>
  <c r="AJ20" i="5" s="1"/>
  <c r="G20" i="5"/>
  <c r="H20" i="5" s="1"/>
  <c r="AF20" i="5" s="1"/>
  <c r="Y36" i="5"/>
  <c r="Y20" i="5"/>
  <c r="U21" i="5"/>
  <c r="K21" i="5"/>
  <c r="AE21" i="5"/>
  <c r="AY21" i="5"/>
  <c r="AO21" i="5"/>
  <c r="L21" i="5"/>
  <c r="AP25" i="5"/>
  <c r="AQ25" i="5"/>
  <c r="AR27" i="5"/>
  <c r="AS27" i="5" s="1"/>
  <c r="AH27" i="5"/>
  <c r="AI27" i="5" s="1"/>
  <c r="AJ27" i="5" s="1"/>
  <c r="BB27" i="5"/>
  <c r="BC27" i="5" s="1"/>
  <c r="G27" i="5"/>
  <c r="H27" i="5" s="1"/>
  <c r="AO27" i="5" s="1"/>
  <c r="AR11" i="5"/>
  <c r="AS11" i="5" s="1"/>
  <c r="BB11" i="5"/>
  <c r="BC11" i="5" s="1"/>
  <c r="AH11" i="5"/>
  <c r="AI11" i="5" s="1"/>
  <c r="BB3" i="5"/>
  <c r="BC3" i="5" s="1"/>
  <c r="AH3" i="5"/>
  <c r="AI3" i="5" s="1"/>
  <c r="AJ3" i="5" s="1"/>
  <c r="AR3" i="5"/>
  <c r="AS3" i="5" s="1"/>
  <c r="G3" i="5"/>
  <c r="H3" i="5" s="1"/>
  <c r="AY3" i="5" s="1"/>
  <c r="Y27" i="5"/>
  <c r="Z27" i="5" s="1"/>
  <c r="G14" i="5"/>
  <c r="H14" i="5" s="1"/>
  <c r="AP14" i="5" s="1"/>
  <c r="K9" i="5"/>
  <c r="BB6" i="5"/>
  <c r="BC6" i="5" s="1"/>
  <c r="G6" i="5"/>
  <c r="H6" i="5" s="1"/>
  <c r="AF6" i="5" s="1"/>
  <c r="AH6" i="5"/>
  <c r="AI6" i="5" s="1"/>
  <c r="AJ6" i="5" s="1"/>
  <c r="AR6" i="5"/>
  <c r="AS6" i="5" s="1"/>
  <c r="AT6" i="5" s="1"/>
  <c r="Y14" i="5"/>
  <c r="O14" i="5"/>
  <c r="AO4" i="5"/>
  <c r="AE4" i="5"/>
  <c r="V4" i="5"/>
  <c r="K4" i="5"/>
  <c r="L4" i="5"/>
  <c r="U4" i="5"/>
  <c r="L39" i="5"/>
  <c r="M39" i="5"/>
  <c r="M15" i="5"/>
  <c r="M31" i="5"/>
  <c r="G22" i="5"/>
  <c r="H22" i="5" s="1"/>
  <c r="L22" i="5" s="1"/>
  <c r="AR4" i="5"/>
  <c r="AS4" i="5" s="1"/>
  <c r="AT4" i="5" s="1"/>
  <c r="AH4" i="5"/>
  <c r="AI4" i="5" s="1"/>
  <c r="AJ4" i="5" s="1"/>
  <c r="G36" i="5"/>
  <c r="H36" i="5" s="1"/>
  <c r="AY36" i="5" s="1"/>
  <c r="G12" i="5"/>
  <c r="H12" i="5" s="1"/>
  <c r="AF12" i="5" s="1"/>
  <c r="K5" i="5"/>
  <c r="W10" i="5"/>
  <c r="AG10" i="5"/>
  <c r="AP9" i="5"/>
  <c r="W37" i="5"/>
  <c r="W29" i="5"/>
  <c r="W21" i="5"/>
  <c r="V21" i="5"/>
  <c r="W13" i="5"/>
  <c r="W5" i="5"/>
  <c r="V5" i="5"/>
  <c r="AQ38" i="5"/>
  <c r="AQ13" i="5"/>
  <c r="O3" i="5"/>
  <c r="AH37" i="5"/>
  <c r="AI37" i="5" s="1"/>
  <c r="AR37" i="5"/>
  <c r="AS37" i="5" s="1"/>
  <c r="BB29" i="5"/>
  <c r="BC29" i="5" s="1"/>
  <c r="AR29" i="5"/>
  <c r="AS29" i="5" s="1"/>
  <c r="AH29" i="5"/>
  <c r="AI29" i="5" s="1"/>
  <c r="AR21" i="5"/>
  <c r="AS21" i="5" s="1"/>
  <c r="BB21" i="5"/>
  <c r="BC21" i="5" s="1"/>
  <c r="O37" i="5"/>
  <c r="Y29" i="5"/>
  <c r="Z29" i="5" s="1"/>
  <c r="O29" i="5"/>
  <c r="O21" i="5"/>
  <c r="Y13" i="5"/>
  <c r="G23" i="5"/>
  <c r="H23" i="5" s="1"/>
  <c r="L23" i="5" s="1"/>
  <c r="G13" i="5"/>
  <c r="H13" i="5" s="1"/>
  <c r="AP13" i="5" s="1"/>
  <c r="L5" i="5"/>
  <c r="W28" i="5"/>
  <c r="AH15" i="5"/>
  <c r="AI15" i="5" s="1"/>
  <c r="AQ22" i="5"/>
  <c r="Y37" i="5"/>
  <c r="M22" i="5"/>
  <c r="AF25" i="5"/>
  <c r="BA29" i="5"/>
  <c r="AZ7" i="5"/>
  <c r="O19" i="5"/>
  <c r="M30" i="5"/>
  <c r="M20" i="5"/>
  <c r="AG17" i="5"/>
  <c r="AG14" i="5"/>
  <c r="AO11" i="5"/>
  <c r="AZ21" i="5"/>
  <c r="BA14" i="5"/>
  <c r="BB25" i="5"/>
  <c r="BC25" i="5" s="1"/>
  <c r="AR25" i="5"/>
  <c r="AS25" i="5" s="1"/>
  <c r="AT25" i="5" s="1"/>
  <c r="AR9" i="5"/>
  <c r="AS9" i="5" s="1"/>
  <c r="AH9" i="5"/>
  <c r="AI9" i="5" s="1"/>
  <c r="BB9" i="5"/>
  <c r="BC9" i="5" s="1"/>
  <c r="Y41" i="5"/>
  <c r="O41" i="5"/>
  <c r="Y25" i="5"/>
  <c r="O17" i="5"/>
  <c r="BC17" i="5"/>
  <c r="Y9" i="5"/>
  <c r="G29" i="5"/>
  <c r="H29" i="5" s="1"/>
  <c r="V29" i="5" s="1"/>
  <c r="M29" i="5"/>
  <c r="M19" i="5"/>
  <c r="W40" i="5"/>
  <c r="W8" i="5"/>
  <c r="W20" i="5"/>
  <c r="AI41" i="5"/>
  <c r="AH21" i="5"/>
  <c r="AI21" i="5" s="1"/>
  <c r="AG16" i="5"/>
  <c r="AF9" i="5"/>
  <c r="AG9" i="5"/>
  <c r="AG4" i="5"/>
  <c r="AO39" i="5"/>
  <c r="AR33" i="5"/>
  <c r="AS33" i="5" s="1"/>
  <c r="AT33" i="5" s="1"/>
  <c r="AR17" i="5"/>
  <c r="AS17" i="5" s="1"/>
  <c r="BB37" i="5"/>
  <c r="BC37" i="5" s="1"/>
  <c r="BB13" i="5"/>
  <c r="BC13" i="5" s="1"/>
  <c r="W39" i="5"/>
  <c r="V39" i="5"/>
  <c r="W23" i="5"/>
  <c r="AQ26" i="5"/>
  <c r="AP4" i="5"/>
  <c r="U42" i="5"/>
  <c r="K42" i="5"/>
  <c r="W31" i="5"/>
  <c r="W15" i="5"/>
  <c r="W7" i="5"/>
  <c r="V7" i="5"/>
  <c r="BB39" i="5"/>
  <c r="BC39" i="5" s="1"/>
  <c r="AH39" i="5"/>
  <c r="AI39" i="5" s="1"/>
  <c r="AJ39" i="5" s="1"/>
  <c r="BB31" i="5"/>
  <c r="BC31" i="5" s="1"/>
  <c r="AR31" i="5"/>
  <c r="AS31" i="5" s="1"/>
  <c r="BB7" i="5"/>
  <c r="BC7" i="5" s="1"/>
  <c r="AR7" i="5"/>
  <c r="AS7" i="5" s="1"/>
  <c r="BC23" i="5"/>
  <c r="Y23" i="5"/>
  <c r="Y15" i="5"/>
  <c r="Z15" i="5" s="1"/>
  <c r="Y7" i="5"/>
  <c r="G37" i="5"/>
  <c r="H37" i="5" s="1"/>
  <c r="AZ37" i="5" s="1"/>
  <c r="G15" i="5"/>
  <c r="H15" i="5" s="1"/>
  <c r="L15" i="5" s="1"/>
  <c r="W32" i="5"/>
  <c r="AH23" i="5"/>
  <c r="AI23" i="5" s="1"/>
  <c r="AJ23" i="5" s="1"/>
  <c r="AG18" i="5"/>
  <c r="AH13" i="5"/>
  <c r="AI13" i="5" s="1"/>
  <c r="AO7" i="5"/>
  <c r="BC33" i="5"/>
  <c r="BA9" i="5"/>
  <c r="AZ9" i="5"/>
  <c r="O36" i="5"/>
  <c r="AQ6" i="5"/>
  <c r="AZ11" i="5"/>
  <c r="O31" i="5"/>
  <c r="O20" i="5"/>
  <c r="O35" i="5"/>
  <c r="AR18" i="5"/>
  <c r="AS18" i="5" s="1"/>
  <c r="AT18" i="5" s="1"/>
  <c r="AH18" i="5"/>
  <c r="AI18" i="5" s="1"/>
  <c r="AJ18" i="5" s="1"/>
  <c r="Y42" i="5"/>
  <c r="Z42" i="5" s="1"/>
  <c r="Y34" i="5"/>
  <c r="Y26" i="5"/>
  <c r="Y18" i="5"/>
  <c r="Y10" i="5"/>
  <c r="G34" i="5"/>
  <c r="H34" i="5" s="1"/>
  <c r="L34" i="5" s="1"/>
  <c r="G26" i="5"/>
  <c r="H26" i="5" s="1"/>
  <c r="AP26" i="5" s="1"/>
  <c r="G18" i="5"/>
  <c r="H18" i="5" s="1"/>
  <c r="V18" i="5" s="1"/>
  <c r="G10" i="5"/>
  <c r="H10" i="5" s="1"/>
  <c r="AZ10" i="5" s="1"/>
  <c r="L42" i="5"/>
  <c r="AF42" i="5"/>
  <c r="AF21" i="5"/>
  <c r="AG21" i="5"/>
  <c r="O34" i="5"/>
  <c r="P34" i="5" s="1"/>
  <c r="BC16" i="5"/>
  <c r="G40" i="5"/>
  <c r="H40" i="5" s="1"/>
  <c r="V40" i="5" s="1"/>
  <c r="G32" i="5"/>
  <c r="H32" i="5" s="1"/>
  <c r="AF32" i="5" s="1"/>
  <c r="G24" i="5"/>
  <c r="H24" i="5" s="1"/>
  <c r="AP24" i="5" s="1"/>
  <c r="G16" i="5"/>
  <c r="H16" i="5" s="1"/>
  <c r="AY16" i="5" s="1"/>
  <c r="G8" i="5"/>
  <c r="H8" i="5" s="1"/>
  <c r="L8" i="5" s="1"/>
  <c r="AH24" i="5"/>
  <c r="AI24" i="5" s="1"/>
  <c r="AH16" i="5"/>
  <c r="AI16" i="5" s="1"/>
  <c r="AI10" i="5"/>
  <c r="AS24" i="5"/>
  <c r="BA33" i="5"/>
  <c r="O15" i="5"/>
  <c r="O4" i="5"/>
  <c r="AF39" i="5"/>
  <c r="AF11" i="5"/>
  <c r="AF5" i="5"/>
  <c r="O39" i="5"/>
  <c r="O23" i="5"/>
  <c r="O7" i="5"/>
  <c r="Y3" i="5"/>
  <c r="Z3" i="5" s="1"/>
  <c r="O28" i="5"/>
  <c r="O12" i="5"/>
  <c r="O27" i="5"/>
  <c r="O11" i="5"/>
  <c r="AY39" i="5"/>
  <c r="AZ39" i="5"/>
  <c r="BA36" i="5"/>
  <c r="BA28" i="5"/>
  <c r="BA20" i="5"/>
  <c r="BA12" i="5"/>
  <c r="BA8" i="5"/>
  <c r="BA32" i="5"/>
  <c r="BA24" i="5"/>
  <c r="BA16" i="5"/>
  <c r="BA35" i="5"/>
  <c r="BA31" i="5"/>
  <c r="BA27" i="5"/>
  <c r="BA23" i="5"/>
  <c r="BA19" i="5"/>
  <c r="BA15" i="5"/>
  <c r="BA11" i="5"/>
  <c r="BA7" i="5"/>
  <c r="BA3" i="5"/>
  <c r="AQ39" i="5"/>
  <c r="AQ27" i="5"/>
  <c r="AQ23" i="5"/>
  <c r="AQ15" i="5"/>
  <c r="AQ11" i="5"/>
  <c r="AQ3" i="5"/>
  <c r="AP39" i="5"/>
  <c r="AP11" i="5"/>
  <c r="AP7" i="5"/>
  <c r="AQ35" i="5"/>
  <c r="AQ31" i="5"/>
  <c r="AQ19" i="5"/>
  <c r="AQ7" i="5"/>
  <c r="AQ36" i="5"/>
  <c r="AQ32" i="5"/>
  <c r="AQ28" i="5"/>
  <c r="AQ24" i="5"/>
  <c r="AQ20" i="5"/>
  <c r="AQ16" i="5"/>
  <c r="AQ12" i="5"/>
  <c r="AQ8" i="5"/>
  <c r="AQ4" i="5"/>
  <c r="AG41" i="5"/>
  <c r="AG37" i="5"/>
  <c r="AG33" i="5"/>
  <c r="AG29" i="5"/>
  <c r="AG39" i="5"/>
  <c r="AG35" i="5"/>
  <c r="AG31" i="5"/>
  <c r="AG27" i="5"/>
  <c r="AG23" i="5"/>
  <c r="AG19" i="5"/>
  <c r="AG15" i="5"/>
  <c r="AG11" i="5"/>
  <c r="AG7" i="5"/>
  <c r="AG3" i="5"/>
  <c r="AI2" i="5"/>
  <c r="BB2" i="5"/>
  <c r="AR2" i="5"/>
  <c r="G2" i="5"/>
  <c r="H2" i="5" s="1"/>
  <c r="AU13" i="5" l="1"/>
  <c r="AV21" i="5"/>
  <c r="AU21" i="5"/>
  <c r="AV29" i="5"/>
  <c r="AU29" i="5"/>
  <c r="AT11" i="5"/>
  <c r="AU11" i="5"/>
  <c r="AV11" i="5"/>
  <c r="AU30" i="5"/>
  <c r="AV30" i="5"/>
  <c r="AU28" i="5"/>
  <c r="AV28" i="5"/>
  <c r="AU16" i="5"/>
  <c r="AV16" i="5"/>
  <c r="AU34" i="5"/>
  <c r="AV34" i="5"/>
  <c r="AT5" i="5"/>
  <c r="AT16" i="5"/>
  <c r="AU24" i="5"/>
  <c r="AV24" i="5"/>
  <c r="AT31" i="5"/>
  <c r="AU31" i="5"/>
  <c r="AV31" i="5"/>
  <c r="AU9" i="5"/>
  <c r="AV9" i="5"/>
  <c r="AV37" i="5"/>
  <c r="AU37" i="5"/>
  <c r="AU20" i="5"/>
  <c r="AV20" i="5"/>
  <c r="AU38" i="5"/>
  <c r="AV38" i="5"/>
  <c r="AU10" i="5"/>
  <c r="AV10" i="5"/>
  <c r="AT24" i="5"/>
  <c r="AT28" i="5"/>
  <c r="AT23" i="5"/>
  <c r="AU23" i="5"/>
  <c r="AV23" i="5"/>
  <c r="AU25" i="5"/>
  <c r="AV25" i="5"/>
  <c r="AU6" i="5"/>
  <c r="AV6" i="5"/>
  <c r="AT3" i="5"/>
  <c r="AU3" i="5"/>
  <c r="AV3" i="5"/>
  <c r="AT35" i="5"/>
  <c r="AU35" i="5"/>
  <c r="AV35" i="5"/>
  <c r="AV5" i="5"/>
  <c r="AU5" i="5"/>
  <c r="AT17" i="5"/>
  <c r="AU8" i="5"/>
  <c r="AV8" i="5"/>
  <c r="AT9" i="5"/>
  <c r="AU26" i="5"/>
  <c r="AT15" i="5"/>
  <c r="AU15" i="5"/>
  <c r="AV15" i="5"/>
  <c r="AU39" i="5"/>
  <c r="AV39" i="5"/>
  <c r="AT39" i="5"/>
  <c r="AT29" i="5"/>
  <c r="AT7" i="5"/>
  <c r="AU7" i="5"/>
  <c r="AV7" i="5"/>
  <c r="AU18" i="5"/>
  <c r="AV18" i="5"/>
  <c r="AU17" i="5"/>
  <c r="AV17" i="5"/>
  <c r="AU33" i="5"/>
  <c r="AV33" i="5"/>
  <c r="AT27" i="5"/>
  <c r="AU27" i="5"/>
  <c r="AV27" i="5"/>
  <c r="AU4" i="5"/>
  <c r="AV4" i="5"/>
  <c r="AU36" i="5"/>
  <c r="AV36" i="5"/>
  <c r="AU22" i="5"/>
  <c r="AV22" i="5"/>
  <c r="AU12" i="5"/>
  <c r="AV12" i="5"/>
  <c r="AT22" i="5"/>
  <c r="AT38" i="5"/>
  <c r="AT37" i="5"/>
  <c r="AU14" i="5"/>
  <c r="AV14" i="5"/>
  <c r="AT19" i="5"/>
  <c r="AU19" i="5"/>
  <c r="AV19" i="5"/>
  <c r="AT21" i="5"/>
  <c r="AU32" i="5"/>
  <c r="AV32" i="5"/>
  <c r="AK9" i="5"/>
  <c r="AL9" i="5"/>
  <c r="AL21" i="5"/>
  <c r="AK21" i="5"/>
  <c r="AK28" i="5"/>
  <c r="AL28" i="5"/>
  <c r="Q13" i="5"/>
  <c r="AJ13" i="5"/>
  <c r="AJ24" i="5"/>
  <c r="AK10" i="5"/>
  <c r="AL10" i="5"/>
  <c r="AK41" i="5"/>
  <c r="AL41" i="5"/>
  <c r="AL15" i="5"/>
  <c r="AK15" i="5"/>
  <c r="AL37" i="5"/>
  <c r="AJ37" i="5"/>
  <c r="AK37" i="5"/>
  <c r="AK27" i="5"/>
  <c r="AL27" i="5"/>
  <c r="AL36" i="5"/>
  <c r="AK36" i="5"/>
  <c r="AK38" i="5"/>
  <c r="AL38" i="5"/>
  <c r="AL5" i="5"/>
  <c r="AK5" i="5"/>
  <c r="AK17" i="5"/>
  <c r="AL17" i="5"/>
  <c r="AJ17" i="5"/>
  <c r="AJ40" i="5"/>
  <c r="AJ41" i="5"/>
  <c r="AK18" i="5"/>
  <c r="AL18" i="5"/>
  <c r="AK30" i="5"/>
  <c r="AL30" i="5"/>
  <c r="AL2" i="5"/>
  <c r="AK2" i="5"/>
  <c r="AK16" i="5"/>
  <c r="AL16" i="5"/>
  <c r="AJ16" i="5"/>
  <c r="AL39" i="5"/>
  <c r="AK39" i="5"/>
  <c r="AK4" i="5"/>
  <c r="AL4" i="5"/>
  <c r="AK6" i="5"/>
  <c r="AL6" i="5"/>
  <c r="AK3" i="5"/>
  <c r="AL3" i="5"/>
  <c r="AK22" i="5"/>
  <c r="AL22" i="5"/>
  <c r="AK35" i="5"/>
  <c r="AL35" i="5"/>
  <c r="AK42" i="5"/>
  <c r="AL42" i="5"/>
  <c r="AJ15" i="5"/>
  <c r="AJ10" i="5"/>
  <c r="AK8" i="5"/>
  <c r="AJ8" i="5"/>
  <c r="AL8" i="5"/>
  <c r="AK24" i="5"/>
  <c r="AL24" i="5"/>
  <c r="AL7" i="5"/>
  <c r="AK7" i="5"/>
  <c r="AL13" i="5"/>
  <c r="AK13" i="5"/>
  <c r="AK11" i="5"/>
  <c r="AL11" i="5"/>
  <c r="AK19" i="5"/>
  <c r="AL19" i="5"/>
  <c r="AK12" i="5"/>
  <c r="AL12" i="5"/>
  <c r="AK34" i="5"/>
  <c r="AL34" i="5"/>
  <c r="AK25" i="5"/>
  <c r="AL25" i="5"/>
  <c r="AK40" i="5"/>
  <c r="AL40" i="5"/>
  <c r="AJ28" i="5"/>
  <c r="AJ34" i="5"/>
  <c r="AL29" i="5"/>
  <c r="AK29" i="5"/>
  <c r="AJ29" i="5"/>
  <c r="AK14" i="5"/>
  <c r="AL14" i="5"/>
  <c r="Z21" i="5"/>
  <c r="AJ21" i="5"/>
  <c r="AJ14" i="5"/>
  <c r="AJ2" i="5"/>
  <c r="AJ36" i="5"/>
  <c r="AJ42" i="5"/>
  <c r="AK23" i="5"/>
  <c r="AL23" i="5"/>
  <c r="AK20" i="5"/>
  <c r="AL20" i="5"/>
  <c r="AL26" i="5"/>
  <c r="AK26" i="5"/>
  <c r="AK33" i="5"/>
  <c r="AL33" i="5"/>
  <c r="AJ26" i="5"/>
  <c r="AK32" i="5"/>
  <c r="AL32" i="5"/>
  <c r="AJ32" i="5"/>
  <c r="AJ9" i="5"/>
  <c r="AJ11" i="5"/>
  <c r="Q5" i="5"/>
  <c r="AJ5" i="5"/>
  <c r="AJ30" i="5"/>
  <c r="AJ19" i="5"/>
  <c r="AZ16" i="5"/>
  <c r="AO17" i="5"/>
  <c r="AZ14" i="5"/>
  <c r="AA21" i="5"/>
  <c r="P19" i="5"/>
  <c r="Q19" i="5"/>
  <c r="R19" i="5"/>
  <c r="AB35" i="5"/>
  <c r="AA35" i="5"/>
  <c r="Q3" i="5"/>
  <c r="R3" i="5"/>
  <c r="AB28" i="5"/>
  <c r="AA28" i="5"/>
  <c r="Q30" i="5"/>
  <c r="R30" i="5"/>
  <c r="R42" i="5"/>
  <c r="Q42" i="5"/>
  <c r="AB20" i="5"/>
  <c r="AA20" i="5"/>
  <c r="R25" i="5"/>
  <c r="Q25" i="5"/>
  <c r="AB31" i="5"/>
  <c r="AA31" i="5"/>
  <c r="P11" i="5"/>
  <c r="Q11" i="5"/>
  <c r="R11" i="5"/>
  <c r="R34" i="5"/>
  <c r="Q34" i="5"/>
  <c r="R35" i="5"/>
  <c r="Q35" i="5"/>
  <c r="AE17" i="5"/>
  <c r="AA41" i="5"/>
  <c r="AB41" i="5"/>
  <c r="AB36" i="5"/>
  <c r="AA36" i="5"/>
  <c r="P6" i="5"/>
  <c r="Q6" i="5"/>
  <c r="R6" i="5"/>
  <c r="AB5" i="5"/>
  <c r="AA5" i="5"/>
  <c r="P16" i="5"/>
  <c r="R16" i="5"/>
  <c r="Q16" i="5"/>
  <c r="R9" i="5"/>
  <c r="Q9" i="5"/>
  <c r="P42" i="5"/>
  <c r="Z28" i="5"/>
  <c r="R23" i="5"/>
  <c r="Q23" i="5"/>
  <c r="AA25" i="5"/>
  <c r="AB25" i="5"/>
  <c r="AA17" i="5"/>
  <c r="AB17" i="5"/>
  <c r="R39" i="5"/>
  <c r="Q39" i="5"/>
  <c r="P41" i="5"/>
  <c r="R41" i="5"/>
  <c r="Q41" i="5"/>
  <c r="Z30" i="5"/>
  <c r="AB30" i="5"/>
  <c r="AA30" i="5"/>
  <c r="AA33" i="5"/>
  <c r="AB33" i="5"/>
  <c r="Z20" i="5"/>
  <c r="P27" i="5"/>
  <c r="Q27" i="5"/>
  <c r="R27" i="5"/>
  <c r="AB10" i="5"/>
  <c r="AA10" i="5"/>
  <c r="P20" i="5"/>
  <c r="R20" i="5"/>
  <c r="Q20" i="5"/>
  <c r="Z7" i="5"/>
  <c r="AB7" i="5"/>
  <c r="AA7" i="5"/>
  <c r="AP17" i="5"/>
  <c r="Z6" i="5"/>
  <c r="AB6" i="5"/>
  <c r="AA6" i="5"/>
  <c r="P40" i="5"/>
  <c r="Z40" i="5"/>
  <c r="Z24" i="5"/>
  <c r="R26" i="5"/>
  <c r="Q26" i="5"/>
  <c r="Z36" i="5"/>
  <c r="Z31" i="5"/>
  <c r="R37" i="5"/>
  <c r="Q37" i="5"/>
  <c r="Q12" i="5"/>
  <c r="R12" i="5"/>
  <c r="AB18" i="5"/>
  <c r="AA18" i="5"/>
  <c r="R31" i="5"/>
  <c r="Q31" i="5"/>
  <c r="AB13" i="5"/>
  <c r="AA13" i="5"/>
  <c r="P22" i="5"/>
  <c r="Q22" i="5"/>
  <c r="R22" i="5"/>
  <c r="AB2" i="5"/>
  <c r="AA2" i="5"/>
  <c r="P10" i="5"/>
  <c r="R10" i="5"/>
  <c r="Q10" i="5"/>
  <c r="P26" i="5"/>
  <c r="Z26" i="5"/>
  <c r="AB40" i="5"/>
  <c r="AA40" i="5"/>
  <c r="R28" i="5"/>
  <c r="Q28" i="5"/>
  <c r="P4" i="5"/>
  <c r="R4" i="5"/>
  <c r="Q4" i="5"/>
  <c r="AB26" i="5"/>
  <c r="AA26" i="5"/>
  <c r="AB15" i="5"/>
  <c r="AA15" i="5"/>
  <c r="AA9" i="5"/>
  <c r="AB9" i="5"/>
  <c r="AB37" i="5"/>
  <c r="AA37" i="5"/>
  <c r="R21" i="5"/>
  <c r="Q21" i="5"/>
  <c r="Q14" i="5"/>
  <c r="R14" i="5"/>
  <c r="AB27" i="5"/>
  <c r="AA27" i="5"/>
  <c r="AA22" i="5"/>
  <c r="AB22" i="5"/>
  <c r="Z22" i="5"/>
  <c r="AA8" i="5"/>
  <c r="AB8" i="5"/>
  <c r="R2" i="5"/>
  <c r="Q2" i="5"/>
  <c r="AB39" i="5"/>
  <c r="AA39" i="5"/>
  <c r="Z39" i="5"/>
  <c r="P18" i="5"/>
  <c r="R18" i="5"/>
  <c r="Q18" i="5"/>
  <c r="P5" i="5"/>
  <c r="Z5" i="5"/>
  <c r="R32" i="5"/>
  <c r="Q32" i="5"/>
  <c r="AB24" i="5"/>
  <c r="AA24" i="5"/>
  <c r="Z10" i="5"/>
  <c r="Z35" i="5"/>
  <c r="Z9" i="5"/>
  <c r="AB3" i="5"/>
  <c r="AA3" i="5"/>
  <c r="R15" i="5"/>
  <c r="Q15" i="5"/>
  <c r="AB34" i="5"/>
  <c r="AA34" i="5"/>
  <c r="AA23" i="5"/>
  <c r="AB23" i="5"/>
  <c r="Z23" i="5"/>
  <c r="P29" i="5"/>
  <c r="R29" i="5"/>
  <c r="Q29" i="5"/>
  <c r="Z14" i="5"/>
  <c r="AB14" i="5"/>
  <c r="AA14" i="5"/>
  <c r="P38" i="5"/>
  <c r="Q38" i="5"/>
  <c r="R38" i="5"/>
  <c r="AB11" i="5"/>
  <c r="AA11" i="5"/>
  <c r="AB4" i="5"/>
  <c r="AA4" i="5"/>
  <c r="AA16" i="5"/>
  <c r="AB16" i="5"/>
  <c r="P33" i="5"/>
  <c r="R33" i="5"/>
  <c r="Q33" i="5"/>
  <c r="P13" i="5"/>
  <c r="Z13" i="5"/>
  <c r="R40" i="5"/>
  <c r="Q40" i="5"/>
  <c r="AB32" i="5"/>
  <c r="AA32" i="5"/>
  <c r="Z18" i="5"/>
  <c r="Z25" i="5"/>
  <c r="Z33" i="5"/>
  <c r="R7" i="5"/>
  <c r="Q7" i="5"/>
  <c r="AB42" i="5"/>
  <c r="AA42" i="5"/>
  <c r="Q36" i="5"/>
  <c r="R36" i="5"/>
  <c r="R17" i="5"/>
  <c r="Q17" i="5"/>
  <c r="AB29" i="5"/>
  <c r="AA29" i="5"/>
  <c r="AA38" i="5"/>
  <c r="Z38" i="5"/>
  <c r="AB38" i="5"/>
  <c r="AB19" i="5"/>
  <c r="AA19" i="5"/>
  <c r="AB12" i="5"/>
  <c r="AA12" i="5"/>
  <c r="R8" i="5"/>
  <c r="Q8" i="5"/>
  <c r="R24" i="5"/>
  <c r="Q24" i="5"/>
  <c r="Z17" i="5"/>
  <c r="P14" i="5"/>
  <c r="Z34" i="5"/>
  <c r="Z4" i="5"/>
  <c r="Z41" i="5"/>
  <c r="Z37" i="5"/>
  <c r="AZ33" i="5"/>
  <c r="AY17" i="5"/>
  <c r="AP30" i="5"/>
  <c r="V17" i="5"/>
  <c r="AF35" i="5"/>
  <c r="AP36" i="5"/>
  <c r="V36" i="5"/>
  <c r="P7" i="5"/>
  <c r="P35" i="5"/>
  <c r="P15" i="5"/>
  <c r="L2" i="5"/>
  <c r="K2" i="5"/>
  <c r="L41" i="5"/>
  <c r="AE41" i="5"/>
  <c r="P12" i="5"/>
  <c r="P24" i="5"/>
  <c r="AP35" i="5"/>
  <c r="AF31" i="5"/>
  <c r="AO35" i="5"/>
  <c r="P30" i="5"/>
  <c r="P36" i="5"/>
  <c r="P28" i="5"/>
  <c r="P23" i="5"/>
  <c r="P39" i="5"/>
  <c r="AZ31" i="5"/>
  <c r="K41" i="5"/>
  <c r="P17" i="5"/>
  <c r="P2" i="5"/>
  <c r="P31" i="5"/>
  <c r="V41" i="5"/>
  <c r="U41" i="5"/>
  <c r="P21" i="5"/>
  <c r="AP15" i="5"/>
  <c r="P3" i="5"/>
  <c r="AP31" i="5"/>
  <c r="L31" i="5"/>
  <c r="AF34" i="5"/>
  <c r="AF15" i="5"/>
  <c r="P25" i="5"/>
  <c r="P9" i="5"/>
  <c r="P37" i="5"/>
  <c r="AZ20" i="5"/>
  <c r="L30" i="5"/>
  <c r="AZ6" i="5"/>
  <c r="AY12" i="5"/>
  <c r="AZ27" i="5"/>
  <c r="V28" i="5"/>
  <c r="AE31" i="5"/>
  <c r="AZ12" i="5"/>
  <c r="AP12" i="5"/>
  <c r="AZ30" i="5"/>
  <c r="K31" i="5"/>
  <c r="AF23" i="5"/>
  <c r="V31" i="5"/>
  <c r="AY32" i="5"/>
  <c r="AF14" i="5"/>
  <c r="L17" i="5"/>
  <c r="AZ36" i="5"/>
  <c r="AO15" i="5"/>
  <c r="V32" i="5"/>
  <c r="AF17" i="5"/>
  <c r="U33" i="5"/>
  <c r="AP3" i="5"/>
  <c r="AZ23" i="5"/>
  <c r="AO3" i="5"/>
  <c r="AE33" i="5"/>
  <c r="AO23" i="5"/>
  <c r="AF33" i="5"/>
  <c r="K33" i="5"/>
  <c r="K17" i="5"/>
  <c r="AZ8" i="5"/>
  <c r="AF3" i="5"/>
  <c r="AZ17" i="5"/>
  <c r="AO33" i="5"/>
  <c r="AP33" i="5"/>
  <c r="AF37" i="5"/>
  <c r="AZ24" i="5"/>
  <c r="AZ32" i="5"/>
  <c r="AY10" i="5"/>
  <c r="AF27" i="5"/>
  <c r="L32" i="5"/>
  <c r="AF40" i="5"/>
  <c r="AZ18" i="5"/>
  <c r="L37" i="5"/>
  <c r="V34" i="5"/>
  <c r="U31" i="5"/>
  <c r="AY33" i="5"/>
  <c r="AP23" i="5"/>
  <c r="AY20" i="5"/>
  <c r="AY24" i="5"/>
  <c r="AO31" i="5"/>
  <c r="L40" i="5"/>
  <c r="AP20" i="5"/>
  <c r="V37" i="5"/>
  <c r="V33" i="5"/>
  <c r="AY6" i="5"/>
  <c r="AY28" i="5"/>
  <c r="AZ3" i="5"/>
  <c r="AP22" i="5"/>
  <c r="AE19" i="5"/>
  <c r="V19" i="5"/>
  <c r="K19" i="5"/>
  <c r="AY19" i="5"/>
  <c r="U19" i="5"/>
  <c r="AF13" i="5"/>
  <c r="AO6" i="5"/>
  <c r="AE6" i="5"/>
  <c r="V6" i="5"/>
  <c r="K6" i="5"/>
  <c r="U6" i="5"/>
  <c r="L6" i="5"/>
  <c r="U20" i="5"/>
  <c r="AO20" i="5"/>
  <c r="AE20" i="5"/>
  <c r="K20" i="5"/>
  <c r="U29" i="5"/>
  <c r="AO29" i="5"/>
  <c r="AE29" i="5"/>
  <c r="AY29" i="5"/>
  <c r="K29" i="5"/>
  <c r="AF2" i="5"/>
  <c r="U2" i="5"/>
  <c r="AY2" i="5"/>
  <c r="AO10" i="5"/>
  <c r="U10" i="5"/>
  <c r="K10" i="5"/>
  <c r="AP10" i="5"/>
  <c r="AE10" i="5"/>
  <c r="V8" i="5"/>
  <c r="V10" i="5"/>
  <c r="AO22" i="5"/>
  <c r="AY22" i="5"/>
  <c r="AZ22" i="5"/>
  <c r="U22" i="5"/>
  <c r="V22" i="5"/>
  <c r="K22" i="5"/>
  <c r="AF22" i="5"/>
  <c r="AE22" i="5"/>
  <c r="AY18" i="5"/>
  <c r="K18" i="5"/>
  <c r="AP18" i="5"/>
  <c r="U18" i="5"/>
  <c r="AE18" i="5"/>
  <c r="AO18" i="5"/>
  <c r="AO38" i="5"/>
  <c r="AE38" i="5"/>
  <c r="U38" i="5"/>
  <c r="V38" i="5"/>
  <c r="K38" i="5"/>
  <c r="L38" i="5"/>
  <c r="AY8" i="5"/>
  <c r="K16" i="5"/>
  <c r="AO16" i="5"/>
  <c r="AE16" i="5"/>
  <c r="U16" i="5"/>
  <c r="AZ19" i="5"/>
  <c r="AF18" i="5"/>
  <c r="AO24" i="5"/>
  <c r="K24" i="5"/>
  <c r="U24" i="5"/>
  <c r="AE24" i="5"/>
  <c r="AF24" i="5"/>
  <c r="AO26" i="5"/>
  <c r="AF26" i="5"/>
  <c r="K26" i="5"/>
  <c r="AE26" i="5"/>
  <c r="U26" i="5"/>
  <c r="AY26" i="5"/>
  <c r="AZ26" i="5"/>
  <c r="V26" i="5"/>
  <c r="AE15" i="5"/>
  <c r="U15" i="5"/>
  <c r="AY15" i="5"/>
  <c r="K15" i="5"/>
  <c r="AF19" i="5"/>
  <c r="AE23" i="5"/>
  <c r="U23" i="5"/>
  <c r="K23" i="5"/>
  <c r="AY23" i="5"/>
  <c r="V13" i="5"/>
  <c r="U12" i="5"/>
  <c r="K12" i="5"/>
  <c r="L12" i="5"/>
  <c r="AO12" i="5"/>
  <c r="AE12" i="5"/>
  <c r="V12" i="5"/>
  <c r="V24" i="5"/>
  <c r="AY27" i="5"/>
  <c r="U27" i="5"/>
  <c r="V27" i="5"/>
  <c r="AE27" i="5"/>
  <c r="L27" i="5"/>
  <c r="K27" i="5"/>
  <c r="AE30" i="5"/>
  <c r="AY30" i="5"/>
  <c r="AO30" i="5"/>
  <c r="U30" i="5"/>
  <c r="V30" i="5"/>
  <c r="K30" i="5"/>
  <c r="AF16" i="5"/>
  <c r="AY35" i="5"/>
  <c r="V35" i="5"/>
  <c r="K35" i="5"/>
  <c r="U35" i="5"/>
  <c r="L35" i="5"/>
  <c r="AE35" i="5"/>
  <c r="AP19" i="5"/>
  <c r="AP29" i="5"/>
  <c r="U32" i="5"/>
  <c r="K32" i="5"/>
  <c r="AE32" i="5"/>
  <c r="AO32" i="5"/>
  <c r="AP32" i="5"/>
  <c r="L10" i="5"/>
  <c r="U34" i="5"/>
  <c r="K34" i="5"/>
  <c r="AY34" i="5"/>
  <c r="AZ34" i="5"/>
  <c r="AP34" i="5"/>
  <c r="AE34" i="5"/>
  <c r="AO34" i="5"/>
  <c r="AP6" i="5"/>
  <c r="U37" i="5"/>
  <c r="AY37" i="5"/>
  <c r="AP37" i="5"/>
  <c r="AE37" i="5"/>
  <c r="AO37" i="5"/>
  <c r="K37" i="5"/>
  <c r="V23" i="5"/>
  <c r="AZ15" i="5"/>
  <c r="AP16" i="5"/>
  <c r="V16" i="5"/>
  <c r="AO36" i="5"/>
  <c r="AF36" i="5"/>
  <c r="U36" i="5"/>
  <c r="K36" i="5"/>
  <c r="L36" i="5"/>
  <c r="AE36" i="5"/>
  <c r="K3" i="5"/>
  <c r="U3" i="5"/>
  <c r="AE3" i="5"/>
  <c r="V3" i="5"/>
  <c r="L3" i="5"/>
  <c r="L20" i="5"/>
  <c r="AO8" i="5"/>
  <c r="AE8" i="5"/>
  <c r="K8" i="5"/>
  <c r="U8" i="5"/>
  <c r="AF8" i="5"/>
  <c r="AP8" i="5"/>
  <c r="U13" i="5"/>
  <c r="AE13" i="5"/>
  <c r="AY13" i="5"/>
  <c r="AO13" i="5"/>
  <c r="AZ13" i="5"/>
  <c r="K13" i="5"/>
  <c r="L13" i="5"/>
  <c r="AF29" i="5"/>
  <c r="L16" i="5"/>
  <c r="K40" i="5"/>
  <c r="U40" i="5"/>
  <c r="AE40" i="5"/>
  <c r="L18" i="5"/>
  <c r="AZ29" i="5"/>
  <c r="AO19" i="5"/>
  <c r="V20" i="5"/>
  <c r="AF10" i="5"/>
  <c r="L19" i="5"/>
  <c r="AF28" i="5"/>
  <c r="AE28" i="5"/>
  <c r="K28" i="5"/>
  <c r="AO28" i="5"/>
  <c r="U28" i="5"/>
  <c r="L28" i="5"/>
  <c r="AP27" i="5"/>
  <c r="AP28" i="5"/>
  <c r="L24" i="5"/>
  <c r="L26" i="5"/>
  <c r="V15" i="5"/>
  <c r="AP38" i="5"/>
  <c r="AY14" i="5"/>
  <c r="AE14" i="5"/>
  <c r="AO14" i="5"/>
  <c r="U14" i="5"/>
  <c r="K14" i="5"/>
  <c r="V14" i="5"/>
  <c r="L14" i="5"/>
  <c r="L29" i="5"/>
  <c r="AZ2" i="5"/>
  <c r="BC2" i="5"/>
  <c r="AS2" i="5"/>
  <c r="AV2" i="5" l="1"/>
  <c r="AU2" i="5"/>
  <c r="AT2" i="5"/>
  <c r="AE2" i="5"/>
  <c r="AP2" i="5"/>
  <c r="AO2" i="5"/>
  <c r="V2" i="5"/>
</calcChain>
</file>

<file path=xl/sharedStrings.xml><?xml version="1.0" encoding="utf-8"?>
<sst xmlns="http://schemas.openxmlformats.org/spreadsheetml/2006/main" count="99" uniqueCount="99">
  <si>
    <t>GUILHERME</t>
  </si>
  <si>
    <t>VANESSA</t>
  </si>
  <si>
    <t>ALICE</t>
  </si>
  <si>
    <t>WILLIAN</t>
  </si>
  <si>
    <t>FLAVIA</t>
  </si>
  <si>
    <t>LUCIMARA</t>
  </si>
  <si>
    <t>THOMAZ</t>
  </si>
  <si>
    <t>ELISABETE</t>
  </si>
  <si>
    <t>DARLENE</t>
  </si>
  <si>
    <t>FABRINA</t>
  </si>
  <si>
    <t>FABIANA</t>
  </si>
  <si>
    <t>EDIVALDO</t>
  </si>
  <si>
    <t>LILIAN</t>
  </si>
  <si>
    <t>LUCIANA</t>
  </si>
  <si>
    <t>PATRICIA</t>
  </si>
  <si>
    <t>JADICELI</t>
  </si>
  <si>
    <t>TALINE</t>
  </si>
  <si>
    <t>FLAVIANO</t>
  </si>
  <si>
    <t>VANILDA</t>
  </si>
  <si>
    <t>MARLENE</t>
  </si>
  <si>
    <t>RITA</t>
  </si>
  <si>
    <t>CLEON</t>
  </si>
  <si>
    <t>NOME</t>
  </si>
  <si>
    <t>ADRIANA MARTINS</t>
  </si>
  <si>
    <t>AGATA</t>
  </si>
  <si>
    <t>ANA CLAUDIA</t>
  </si>
  <si>
    <t>ANDREA</t>
  </si>
  <si>
    <t>DANIELA SEBEM</t>
  </si>
  <si>
    <t>DEBORA LINS</t>
  </si>
  <si>
    <t>FERNANDA CAROLINE</t>
  </si>
  <si>
    <t>JOYCE REGINA</t>
  </si>
  <si>
    <t>JULIANA CARVALHO</t>
  </si>
  <si>
    <t>JULY ELLEN</t>
  </si>
  <si>
    <t>MARIA ARAUJO</t>
  </si>
  <si>
    <t>MARIANA MARIANO</t>
  </si>
  <si>
    <t>MAURO CARDOSO</t>
  </si>
  <si>
    <t>ROGERIO RISO</t>
  </si>
  <si>
    <t>THIAGO COUTINHO</t>
  </si>
  <si>
    <t>VINICIUS ALEXANDRE</t>
  </si>
  <si>
    <t>altura</t>
  </si>
  <si>
    <t>A2</t>
  </si>
  <si>
    <t>PATRICIA chaves</t>
  </si>
  <si>
    <t>elaine cristina rosa</t>
  </si>
  <si>
    <t>REINALDO romano</t>
  </si>
  <si>
    <t>peso_inicial</t>
  </si>
  <si>
    <t>imc_inicial</t>
  </si>
  <si>
    <t>peso_ideal</t>
  </si>
  <si>
    <t>excesso_peso</t>
  </si>
  <si>
    <t>peso_1mes</t>
  </si>
  <si>
    <t>peso_2sem</t>
  </si>
  <si>
    <t>peso_1sem</t>
  </si>
  <si>
    <t>perda_peso_1sem</t>
  </si>
  <si>
    <t>excesso_peso_1sem</t>
  </si>
  <si>
    <t>percent_PP_PI_1sem</t>
  </si>
  <si>
    <t>perda_peso_2sem</t>
  </si>
  <si>
    <t>excesso_peso_2sem</t>
  </si>
  <si>
    <t>percent_PP_PI_2sem</t>
  </si>
  <si>
    <t>perda_peso_1mes</t>
  </si>
  <si>
    <t>imc_1mes</t>
  </si>
  <si>
    <t>perda_imc_1mes</t>
  </si>
  <si>
    <t>percent_PP_PI_1mes</t>
  </si>
  <si>
    <t>peso_2mes</t>
  </si>
  <si>
    <t>perda_peso_2mes</t>
  </si>
  <si>
    <t>imc_2mes</t>
  </si>
  <si>
    <t>perda_imc_2mes</t>
  </si>
  <si>
    <t>percent_PP_PI_2mes</t>
  </si>
  <si>
    <t>excesso_peso_2mes</t>
  </si>
  <si>
    <t>peso_3mes</t>
  </si>
  <si>
    <t>perda_peso_3mes</t>
  </si>
  <si>
    <t>imc_3mes</t>
  </si>
  <si>
    <t>perda_imc_3mes</t>
  </si>
  <si>
    <t>excesso_peso_3mes</t>
  </si>
  <si>
    <t>percent_PP_1sem</t>
  </si>
  <si>
    <t>excesso_peso_1mes</t>
  </si>
  <si>
    <t>percent_PP_1mes</t>
  </si>
  <si>
    <t>percent_PP_2mes</t>
  </si>
  <si>
    <t>percent_PP_3mes</t>
  </si>
  <si>
    <t>percent_PP_PI_3mes</t>
  </si>
  <si>
    <t>percent_PP_2sem</t>
  </si>
  <si>
    <t>imc_2sem</t>
  </si>
  <si>
    <t>perda_imc_2sem</t>
  </si>
  <si>
    <t>imc_1sem</t>
  </si>
  <si>
    <t>perda_imc_1sem</t>
  </si>
  <si>
    <t>excesso_imc_1sem</t>
  </si>
  <si>
    <t>percent_Pimc_PI_1sem</t>
  </si>
  <si>
    <t>percent_Pimc_1sem</t>
  </si>
  <si>
    <t>excesso_imc</t>
  </si>
  <si>
    <t>excesso_imc_2sem</t>
  </si>
  <si>
    <t>percent_Pimc_PI_2sem</t>
  </si>
  <si>
    <t>percent_Pimc_2sem</t>
  </si>
  <si>
    <t>percent_Pimc_1mes</t>
  </si>
  <si>
    <t>excesso_imc_1mes</t>
  </si>
  <si>
    <t>percent_Pimc_PI_1mes</t>
  </si>
  <si>
    <t>excesso_imc_2mes</t>
  </si>
  <si>
    <t>percent_Pimc_PI_2mes</t>
  </si>
  <si>
    <t>percent_Pimc_2mes</t>
  </si>
  <si>
    <t>excesso_imc_3mes</t>
  </si>
  <si>
    <t>percent_Pimc_PI_3mes</t>
  </si>
  <si>
    <t>percent_Pimc_3mes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</si>
</sst>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66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1" fillId="0" borderId="0" xfId="0" applyNumberFormat="1" applyFont="1" applyAlignment="1">
      <alignment horizontal="center" vertical="top"/>
    </xf>
    <xf numFmtId="2" fontId="1" fillId="0" borderId="4" xfId="0" applyNumberFormat="1" applyFont="1" applyBorder="1" applyAlignment="1">
      <alignment horizontal="center" vertical="top"/>
    </xf>
    <xf numFmtId="2" fontId="1" fillId="0" borderId="5" xfId="0" applyNumberFormat="1" applyFont="1" applyBorder="1" applyAlignment="1">
      <alignment horizontal="center" vertical="top"/>
    </xf>
    <xf numFmtId="2" fontId="1" fillId="3" borderId="5" xfId="0" applyNumberFormat="1" applyFont="1" applyFill="1" applyBorder="1" applyAlignment="1">
      <alignment horizontal="center" vertical="top"/>
    </xf>
    <xf numFmtId="2" fontId="1" fillId="4" borderId="5" xfId="0" applyNumberFormat="1" applyFont="1" applyFill="1" applyBorder="1" applyAlignment="1">
      <alignment horizontal="center" vertical="top"/>
    </xf>
    <xf numFmtId="2" fontId="1" fillId="2" borderId="5" xfId="0" applyNumberFormat="1" applyFont="1" applyFill="1" applyBorder="1" applyAlignment="1">
      <alignment horizontal="center" vertical="top"/>
    </xf>
    <xf numFmtId="2" fontId="1" fillId="5" borderId="5" xfId="0" applyNumberFormat="1" applyFont="1" applyFill="1" applyBorder="1" applyAlignment="1">
      <alignment horizontal="center" vertical="top"/>
    </xf>
    <xf numFmtId="2" fontId="1" fillId="5" borderId="6" xfId="0" applyNumberFormat="1" applyFont="1" applyFill="1" applyBorder="1" applyAlignment="1">
      <alignment horizontal="center" vertical="top"/>
    </xf>
    <xf numFmtId="2" fontId="1" fillId="7" borderId="5" xfId="0" applyNumberFormat="1" applyFont="1" applyFill="1" applyBorder="1" applyAlignment="1">
      <alignment horizontal="center" vertical="top"/>
    </xf>
    <xf numFmtId="2" fontId="3" fillId="0" borderId="2" xfId="0" applyNumberFormat="1" applyFont="1" applyBorder="1" applyAlignment="1">
      <alignment horizontal="center" vertical="top"/>
    </xf>
    <xf numFmtId="2" fontId="3" fillId="0" borderId="1" xfId="0" applyNumberFormat="1" applyFont="1" applyBorder="1" applyAlignment="1">
      <alignment horizontal="center" vertical="top"/>
    </xf>
    <xf numFmtId="2" fontId="4" fillId="0" borderId="1" xfId="0" applyNumberFormat="1" applyFont="1" applyBorder="1" applyAlignment="1">
      <alignment horizontal="center" vertical="top"/>
    </xf>
    <xf numFmtId="2" fontId="4" fillId="0" borderId="3" xfId="0" applyNumberFormat="1" applyFont="1" applyBorder="1" applyAlignment="1">
      <alignment horizontal="center" vertical="top"/>
    </xf>
    <xf numFmtId="2" fontId="4" fillId="0" borderId="0" xfId="0" applyNumberFormat="1" applyFont="1" applyAlignment="1">
      <alignment horizontal="center" vertical="top"/>
    </xf>
    <xf numFmtId="2" fontId="4" fillId="6" borderId="1" xfId="0" applyNumberFormat="1" applyFont="1" applyFill="1" applyBorder="1" applyAlignment="1">
      <alignment horizontal="center" vertical="top"/>
    </xf>
    <xf numFmtId="2" fontId="4" fillId="6" borderId="3" xfId="0" applyNumberFormat="1" applyFont="1" applyFill="1" applyBorder="1" applyAlignment="1">
      <alignment horizontal="center" vertical="top"/>
    </xf>
    <xf numFmtId="2" fontId="3" fillId="0" borderId="7" xfId="0" applyNumberFormat="1" applyFont="1" applyBorder="1" applyAlignment="1">
      <alignment horizontal="center" vertical="top"/>
    </xf>
    <xf numFmtId="2" fontId="3" fillId="0" borderId="8" xfId="0" applyNumberFormat="1" applyFont="1" applyBorder="1" applyAlignment="1">
      <alignment horizontal="center" vertical="top"/>
    </xf>
    <xf numFmtId="2" fontId="4" fillId="0" borderId="8" xfId="0" applyNumberFormat="1" applyFont="1" applyBorder="1" applyAlignment="1">
      <alignment horizontal="center" vertical="top"/>
    </xf>
    <xf numFmtId="2" fontId="4" fillId="6" borderId="8" xfId="0" applyNumberFormat="1" applyFont="1" applyFill="1" applyBorder="1" applyAlignment="1">
      <alignment horizontal="center" vertical="top"/>
    </xf>
    <xf numFmtId="2" fontId="4" fillId="6" borderId="9" xfId="0" applyNumberFormat="1" applyFont="1" applyFill="1" applyBorder="1" applyAlignment="1">
      <alignment horizontal="center" vertical="top"/>
    </xf>
    <xf numFmtId="2" fontId="4" fillId="0" borderId="0" xfId="0" applyNumberFormat="1" applyFont="1" applyAlignment="1">
      <alignment horizontal="center"/>
    </xf>
  </cellXfs>
  <cellStyles count="1">
    <cellStyle name="Normal" xfId="0" builtinId="0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numFmt numFmtId="2" formatCode="0.00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numFmt numFmtId="2" formatCode="0.00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numFmt numFmtId="2" formatCode="0.00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numFmt numFmtId="2" formatCode="0.00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numFmt numFmtId="2" formatCode="0.00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numFmt numFmtId="2" formatCode="0.00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numFmt numFmtId="2" formatCode="0.00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numFmt numFmtId="2" formatCode="0.00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numFmt numFmtId="2" formatCode="0.00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numFmt numFmtId="2" formatCode="0.00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numFmt numFmtId="2" formatCode="0.00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numFmt numFmtId="2" formatCode="0.00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numFmt numFmtId="2" formatCode="0.00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numFmt numFmtId="2" formatCode="0.00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numFmt numFmtId="2" formatCode="0.00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numFmt numFmtId="2" formatCode="0.00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numFmt numFmtId="2" formatCode="0.00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numFmt numFmtId="2" formatCode="0.00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numFmt numFmtId="2" formatCode="0.00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numFmt numFmtId="2" formatCode="0.00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numFmt numFmtId="2" formatCode="0.00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numFmt numFmtId="2" formatCode="0.00"/>
      <alignment horizontal="center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7" tint="0.5999938962981048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9" defaultPivotStyle="PivotStyleLight16">
    <tableStyle name="Estilo de Tabela 1" pivot="0" count="1" xr9:uid="{257B8496-1978-41AE-8351-F2360EF991AB}">
      <tableStyleElement type="wholeTable" dxfId="63"/>
    </tableStyle>
  </tableStyles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DB140B-6189-4662-B571-9F7E737DAFB0}" name="Tabela1" displayName="Tabela1" ref="A1:BF42" totalsRowShown="0" headerRowDxfId="62" dataDxfId="60" headerRowBorderDxfId="61" tableBorderDxfId="59" totalsRowBorderDxfId="58">
  <autoFilter ref="A1:BF42" xr:uid="{98DB140B-6189-4662-B571-9F7E737DAFB0}"/>
  <tableColumns count="58">
    <tableColumn id="1" xr3:uid="{8F6C07AA-4910-4E46-BDD7-1B98BEB3904A}" name="NOME" dataDxfId="57"/>
    <tableColumn id="2" xr3:uid="{DAA7460D-4E16-4D94-AE5D-0A5756F9D970}" name="peso_inicial" dataDxfId="56"/>
    <tableColumn id="3" xr3:uid="{3D2AF680-8B74-48A3-A319-56C62E443AB9}" name="altura" dataDxfId="55"/>
    <tableColumn id="4" xr3:uid="{0A920356-37FC-4362-A7E5-34BEBC6A09B7}" name="A2" dataDxfId="54">
      <calculatedColumnFormula>C2*C2</calculatedColumnFormula>
    </tableColumn>
    <tableColumn id="5" xr3:uid="{3100CC48-74A1-4BD7-8479-28398A440B06}" name="imc_inicial" dataDxfId="53">
      <calculatedColumnFormula>B2/(C2*C2)</calculatedColumnFormula>
    </tableColumn>
    <tableColumn id="6" xr3:uid="{5AB9D72D-0F63-4A04-8E18-3BFC6A057117}" name="excesso_imc" dataDxfId="52">
      <calculatedColumnFormula>E2-25</calculatedColumnFormula>
    </tableColumn>
    <tableColumn id="7" xr3:uid="{04FC3356-1DB8-47C2-BD64-3651890E6AE8}" name="peso_ideal" dataDxfId="51">
      <calculatedColumnFormula>25*D2</calculatedColumnFormula>
    </tableColumn>
    <tableColumn id="8" xr3:uid="{70438BEA-A3EC-4F9E-9388-2712EEDB6E59}" name="excesso_peso" dataDxfId="50">
      <calculatedColumnFormula>B2-G2</calculatedColumnFormula>
    </tableColumn>
    <tableColumn id="9" xr3:uid="{87A55228-EDAA-453C-872C-35459A57C5CB}" name="peso_1sem" dataDxfId="49"/>
    <tableColumn id="10" xr3:uid="{746C0987-4EAF-49A6-A5FC-CEFD4C8A1A07}" name="perda_peso_1sem" dataDxfId="48">
      <calculatedColumnFormula>B2-I2</calculatedColumnFormula>
    </tableColumn>
    <tableColumn id="11" xr3:uid="{648EACE2-208F-4177-B18A-27ACCC44A2B6}" name="excesso_peso_1sem" dataDxfId="47">
      <calculatedColumnFormula>H2-J2</calculatedColumnFormula>
    </tableColumn>
    <tableColumn id="12" xr3:uid="{37681089-2665-4F54-9DD0-F2AC89439011}" name="percent_PP_PI_1sem" dataDxfId="46">
      <calculatedColumnFormula>J2*100/H2</calculatedColumnFormula>
    </tableColumn>
    <tableColumn id="13" xr3:uid="{12C67486-DA8C-42D7-BA76-1EFDEBA95190}" name="percent_PP_1sem" dataDxfId="45">
      <calculatedColumnFormula>J2*100/B2</calculatedColumnFormula>
    </tableColumn>
    <tableColumn id="14" xr3:uid="{A9C6E59A-4034-4B0E-921A-3D8E9EEF0566}" name="imc_1sem" dataDxfId="44">
      <calculatedColumnFormula>I2/(C2*C2)</calculatedColumnFormula>
    </tableColumn>
    <tableColumn id="15" xr3:uid="{5CD737A6-4CA1-4556-B130-330DEA5CD1E6}" name="perda_imc_1sem" dataDxfId="43">
      <calculatedColumnFormula>E2-N2</calculatedColumnFormula>
    </tableColumn>
    <tableColumn id="16" xr3:uid="{67459C73-3D99-42FB-BB28-2CFB2D189E59}" name="excesso_imc_1sem" dataDxfId="42">
      <calculatedColumnFormula>Tabela1[[#This Row],[excesso_imc]]-Tabela1[[#This Row],[perda_imc_1sem]]</calculatedColumnFormula>
    </tableColumn>
    <tableColumn id="17" xr3:uid="{3F3E582D-0283-4861-9F46-A8D53D243F56}" name="percent_Pimc_PI_1sem" dataDxfId="41">
      <calculatedColumnFormula>Tabela1[[#This Row],[perda_imc_1sem]]*100/Tabela1[[#This Row],[excesso_imc]]</calculatedColumnFormula>
    </tableColumn>
    <tableColumn id="18" xr3:uid="{E52F58C3-ABA7-4096-8B57-94493DA59120}" name="percent_Pimc_1sem" dataDxfId="40">
      <calculatedColumnFormula>Tabela1[[#This Row],[perda_imc_1sem]]*100/Tabela1[[#This Row],[imc_inicial]]</calculatedColumnFormula>
    </tableColumn>
    <tableColumn id="19" xr3:uid="{95250080-6833-42EB-8C49-9AF491903A96}" name="peso_2sem" dataDxfId="39"/>
    <tableColumn id="20" xr3:uid="{F3710038-90C7-4C51-AFFB-9EB993CB4D6D}" name="perda_peso_2sem" dataDxfId="38">
      <calculatedColumnFormula>B2-S2</calculatedColumnFormula>
    </tableColumn>
    <tableColumn id="21" xr3:uid="{B20F4111-0913-4F8C-8F9B-1E6196FEDFF5}" name="excesso_peso_2sem" dataDxfId="37">
      <calculatedColumnFormula>H2-T2</calculatedColumnFormula>
    </tableColumn>
    <tableColumn id="22" xr3:uid="{3EB605F2-3001-4993-9079-FE7916CC7766}" name="percent_PP_PI_2sem" dataDxfId="36">
      <calculatedColumnFormula>T2*100/H2</calculatedColumnFormula>
    </tableColumn>
    <tableColumn id="23" xr3:uid="{2F2B2E78-C9B1-4D82-BE07-4E6359286649}" name="percent_PP_2sem" dataDxfId="35">
      <calculatedColumnFormula>T2*100/B2</calculatedColumnFormula>
    </tableColumn>
    <tableColumn id="24" xr3:uid="{3EE69868-5B5F-408E-B02D-6A284A40ECFC}" name="imc_2sem" dataDxfId="34">
      <calculatedColumnFormula>S2/(C2*C2)</calculatedColumnFormula>
    </tableColumn>
    <tableColumn id="25" xr3:uid="{194C8591-9836-4A59-9E1A-C25AC94E1950}" name="perda_imc_2sem" dataDxfId="33">
      <calculatedColumnFormula>E2-X2</calculatedColumnFormula>
    </tableColumn>
    <tableColumn id="48" xr3:uid="{F0246184-3F6E-4D7F-9110-BFDE49ED4A80}" name="excesso_imc_2sem" dataDxfId="32">
      <calculatedColumnFormula>Tabela1[[#This Row],[excesso_imc]]-Tabela1[[#This Row],[perda_imc_2sem]]</calculatedColumnFormula>
    </tableColumn>
    <tableColumn id="49" xr3:uid="{EEEC6BA2-10D6-45AD-AC4A-FE5B785D7140}" name="percent_Pimc_PI_2sem" dataDxfId="31">
      <calculatedColumnFormula>Tabela1[[#This Row],[perda_imc_2sem]]*100/Tabela1[[#This Row],[excesso_imc]]</calculatedColumnFormula>
    </tableColumn>
    <tableColumn id="47" xr3:uid="{B02DBC75-6B9F-41B0-B9E2-DAABFF219260}" name="percent_Pimc_2sem" dataDxfId="30">
      <calculatedColumnFormula>Tabela1[[#This Row],[perda_imc_2sem]]*100/Tabela1[[#This Row],[imc_inicial]]</calculatedColumnFormula>
    </tableColumn>
    <tableColumn id="26" xr3:uid="{4295FEE3-F6ED-4A91-A772-3E9D37642454}" name="peso_1mes" dataDxfId="29"/>
    <tableColumn id="27" xr3:uid="{08CD23B7-72F3-4BF1-9A7E-0919515B337A}" name="perda_peso_1mes" dataDxfId="28">
      <calculatedColumnFormula>B2-AC2</calculatedColumnFormula>
    </tableColumn>
    <tableColumn id="28" xr3:uid="{C9ADAB5C-F001-428B-815D-4CE7D35250CC}" name="excesso_peso_1mes" dataDxfId="27">
      <calculatedColumnFormula>H2-AD2</calculatedColumnFormula>
    </tableColumn>
    <tableColumn id="29" xr3:uid="{BCDFA874-5324-4368-8C0C-D928B0BE9A49}" name="percent_PP_PI_1mes" dataDxfId="26">
      <calculatedColumnFormula>AD2*100/H2</calculatedColumnFormula>
    </tableColumn>
    <tableColumn id="30" xr3:uid="{B2CAA872-7A53-4406-A886-41AE67E45BB9}" name="percent_PP_1mes" dataDxfId="25">
      <calculatedColumnFormula>AD2*100/B2</calculatedColumnFormula>
    </tableColumn>
    <tableColumn id="31" xr3:uid="{595F0BDA-BA63-42F8-B054-8BA609D7C475}" name="imc_1mes" dataDxfId="24">
      <calculatedColumnFormula>AC2/D2</calculatedColumnFormula>
    </tableColumn>
    <tableColumn id="32" xr3:uid="{4EE57502-1FBF-4EB7-9E0D-A6825BDF0CA6}" name="perda_imc_1mes" dataDxfId="23">
      <calculatedColumnFormula>E2-AH2</calculatedColumnFormula>
    </tableColumn>
    <tableColumn id="52" xr3:uid="{784179C9-29B3-4906-BD19-BD9A3335FDB8}" name="excesso_imc_1mes" dataDxfId="22">
      <calculatedColumnFormula>Tabela1[[#This Row],[excesso_imc]]-Tabela1[[#This Row],[perda_imc_1mes]]</calculatedColumnFormula>
    </tableColumn>
    <tableColumn id="51" xr3:uid="{92C82BFD-83DB-4D41-8F11-B8621610E342}" name="percent_Pimc_PI_1mes" dataDxfId="21">
      <calculatedColumnFormula>Tabela1[[#This Row],[perda_imc_1mes]]*100/Tabela1[[#This Row],[excesso_imc]]</calculatedColumnFormula>
    </tableColumn>
    <tableColumn id="50" xr3:uid="{F9AD7DDA-669E-40EC-AFD9-DDE66D22ED2A}" name="percent_Pimc_1mes" dataDxfId="20">
      <calculatedColumnFormula>Tabela1[[#This Row],[perda_imc_1mes]]*100/Tabela1[[#This Row],[imc_inicial]]</calculatedColumnFormula>
    </tableColumn>
    <tableColumn id="33" xr3:uid="{0CB9B293-4BBB-419D-80AE-868BEC80DABD}" name="peso_2mes" dataDxfId="19"/>
    <tableColumn id="34" xr3:uid="{0651B7B3-B499-42C9-B444-948F8D71B0A9}" name="perda_peso_2mes" dataDxfId="18"/>
    <tableColumn id="35" xr3:uid="{3114BD70-B796-42C9-8DBC-DD0A8F01D0A8}" name="excesso_peso_2mes" dataDxfId="17"/>
    <tableColumn id="36" xr3:uid="{0C64404F-7C20-4E7A-9D88-A9206DAC98CF}" name="percent_PP_PI_2mes" dataDxfId="16"/>
    <tableColumn id="37" xr3:uid="{A9315CBB-2460-4F31-8944-15939B05B271}" name="percent_PP_2mes" dataDxfId="15"/>
    <tableColumn id="38" xr3:uid="{51BBA39E-2E38-457F-ABC7-028CA47C3C42}" name="imc_2mes" dataDxfId="14"/>
    <tableColumn id="39" xr3:uid="{F3AB285C-A49A-4763-BF84-CE6BED9425A0}" name="perda_imc_2mes" dataDxfId="13"/>
    <tableColumn id="55" xr3:uid="{5997E781-0A5E-4969-95EA-BD352DCF38BF}" name="excesso_imc_2mes" dataDxfId="12">
      <calculatedColumnFormula>Tabela1[[#This Row],[excesso_imc]]-Tabela1[[#This Row],[perda_imc_2mes]]</calculatedColumnFormula>
    </tableColumn>
    <tableColumn id="54" xr3:uid="{E30E42ED-4F45-4459-8E90-813C791E6C35}" name="percent_Pimc_PI_2mes" dataDxfId="11">
      <calculatedColumnFormula>Tabela1[[#This Row],[perda_imc_2mes]]*100/Tabela1[[#This Row],[excesso_imc]]</calculatedColumnFormula>
    </tableColumn>
    <tableColumn id="53" xr3:uid="{A7BC8520-CE83-4A67-AE4A-983FD5B3891E}" name="percent_Pimc_2mes" dataDxfId="10">
      <calculatedColumnFormula>Tabela1[[#This Row],[perda_imc_2mes]]*100/Tabela1[[#This Row],[imc_inicial]]</calculatedColumnFormula>
    </tableColumn>
    <tableColumn id="40" xr3:uid="{B236D30A-2397-4627-A3BB-C79521783232}" name="peso_3mes" dataDxfId="9"/>
    <tableColumn id="41" xr3:uid="{87A0482E-E2EE-4023-837D-A34E67B17C10}" name="perda_peso_3mes" dataDxfId="8"/>
    <tableColumn id="42" xr3:uid="{B1166AA1-AC33-450D-9CF5-F4924F2DDA96}" name="excesso_peso_3mes" dataDxfId="7"/>
    <tableColumn id="43" xr3:uid="{BBEC08B1-0CA2-4537-8D51-5FCDDE391E31}" name="percent_PP_PI_3mes" dataDxfId="6"/>
    <tableColumn id="44" xr3:uid="{69CBA62D-19EE-4D6F-9C30-E8ECF68957E8}" name="percent_PP_3mes" dataDxfId="5"/>
    <tableColumn id="45" xr3:uid="{AAC96001-C1FC-4A37-871A-C12975C40FBF}" name="imc_3mes" dataDxfId="4"/>
    <tableColumn id="46" xr3:uid="{D0F191CF-4AF6-4D40-8255-347620408C98}" name="perda_imc_3mes" dataDxfId="3"/>
    <tableColumn id="56" xr3:uid="{24F46D9A-3396-4781-8193-41049C34C985}" name="excesso_imc_3mes" dataDxfId="2">
      <calculatedColumnFormula>Tabela1[[#This Row],[excesso_imc]]-Tabela1[[#This Row],[perda_imc_3mes]]</calculatedColumnFormula>
    </tableColumn>
    <tableColumn id="57" xr3:uid="{1AF9DA3B-1397-4D45-A87F-4D0C4657FE30}" name="percent_Pimc_PI_3mes" dataDxfId="1">
      <calculatedColumnFormula>Tabela1[[#This Row],[perda_imc_3mes]]*100/Tabela1[[#This Row],[excesso_imc]]</calculatedColumnFormula>
    </tableColumn>
    <tableColumn id="58" xr3:uid="{7F1C2279-6E02-4967-8AC3-C674F5C4074B}" name="percent_Pimc_3mes" dataDxfId="0">
      <calculatedColumnFormula>Tabela1[[#This Row],[perda_imc_3mes]]*100/Tabela1[[#This Row],[imc_inicial]]</calculatedColumnFormula>
    </tableColumn>
  </tableColumns>
  <tableStyleInfo name="Estilo de Tabela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F899F-A7CE-CA49-AD9C-0AD098C9A439}">
  <dimension ref="A1:BF42"/>
  <sheetViews>
    <sheetView tabSelected="1" topLeftCell="J1" zoomScale="119" zoomScaleNormal="116" workbookViewId="0">
      <pane ySplit="1" topLeftCell="A2" activePane="bottomLeft" state="frozen"/>
      <selection activeCell="X1" sqref="X1"/>
      <selection pane="bottomLeft" activeCell="J2" sqref="J2"/>
    </sheetView>
  </sheetViews>
  <sheetFormatPr defaultColWidth="11.5546875" defaultRowHeight="12" x14ac:dyDescent="0.25"/>
  <cols>
    <col min="1" max="1" width="16.109375" style="22" bestFit="1" customWidth="1"/>
    <col min="2" max="2" width="14.5546875" style="22" bestFit="1" customWidth="1"/>
    <col min="3" max="3" width="10" style="22" bestFit="1" customWidth="1"/>
    <col min="4" max="4" width="7.5546875" style="22" bestFit="1" customWidth="1"/>
    <col min="5" max="5" width="13.5546875" style="22" bestFit="1" customWidth="1"/>
    <col min="6" max="6" width="15.33203125" style="22" bestFit="1" customWidth="1"/>
    <col min="7" max="7" width="13.88671875" style="22" bestFit="1" customWidth="1"/>
    <col min="8" max="8" width="16.33203125" style="22" bestFit="1" customWidth="1"/>
    <col min="9" max="9" width="14.44140625" style="22" bestFit="1" customWidth="1"/>
    <col min="10" max="10" width="20" style="22" bestFit="1" customWidth="1"/>
    <col min="11" max="11" width="21.77734375" style="22" bestFit="1" customWidth="1"/>
    <col min="12" max="12" width="22.33203125" style="22" bestFit="1" customWidth="1"/>
    <col min="13" max="13" width="19.77734375" style="22" bestFit="1" customWidth="1"/>
    <col min="14" max="14" width="13.44140625" style="22" bestFit="1" customWidth="1"/>
    <col min="15" max="15" width="19" style="22" bestFit="1" customWidth="1"/>
    <col min="16" max="16" width="20.6640625" style="22" bestFit="1" customWidth="1"/>
    <col min="17" max="17" width="24.109375" style="22" bestFit="1" customWidth="1"/>
    <col min="18" max="18" width="21.6640625" style="22" bestFit="1" customWidth="1"/>
    <col min="19" max="19" width="14.44140625" style="22" bestFit="1" customWidth="1"/>
    <col min="20" max="20" width="20" style="22" bestFit="1" customWidth="1"/>
    <col min="21" max="21" width="21.77734375" style="22" bestFit="1" customWidth="1"/>
    <col min="22" max="22" width="22.33203125" style="22" bestFit="1" customWidth="1"/>
    <col min="23" max="23" width="19.77734375" style="22" bestFit="1" customWidth="1"/>
    <col min="24" max="24" width="13.44140625" style="22" bestFit="1" customWidth="1"/>
    <col min="25" max="25" width="19" style="22" bestFit="1" customWidth="1"/>
    <col min="26" max="26" width="20.6640625" style="22" bestFit="1" customWidth="1"/>
    <col min="27" max="27" width="24.109375" style="22" bestFit="1" customWidth="1"/>
    <col min="28" max="28" width="21.6640625" style="22" bestFit="1" customWidth="1"/>
    <col min="29" max="29" width="14.44140625" style="22" bestFit="1" customWidth="1"/>
    <col min="30" max="30" width="20" style="22" bestFit="1" customWidth="1"/>
    <col min="31" max="31" width="21.77734375" style="22" bestFit="1" customWidth="1"/>
    <col min="32" max="32" width="22.33203125" style="22" bestFit="1" customWidth="1"/>
    <col min="33" max="33" width="19.77734375" style="22" bestFit="1" customWidth="1"/>
    <col min="34" max="34" width="13.44140625" style="22" bestFit="1" customWidth="1"/>
    <col min="35" max="35" width="19" style="22" bestFit="1" customWidth="1"/>
    <col min="36" max="36" width="20.6640625" style="22" bestFit="1" customWidth="1"/>
    <col min="37" max="37" width="24.109375" style="22" bestFit="1" customWidth="1"/>
    <col min="38" max="38" width="21.6640625" style="22" bestFit="1" customWidth="1"/>
    <col min="39" max="39" width="14.44140625" style="22" bestFit="1" customWidth="1"/>
    <col min="40" max="40" width="20" style="22" bestFit="1" customWidth="1"/>
    <col min="41" max="41" width="21.77734375" style="22" bestFit="1" customWidth="1"/>
    <col min="42" max="42" width="22.33203125" style="22" bestFit="1" customWidth="1"/>
    <col min="43" max="43" width="19.77734375" style="22" bestFit="1" customWidth="1"/>
    <col min="44" max="44" width="13.44140625" style="22" bestFit="1" customWidth="1"/>
    <col min="45" max="45" width="19" style="22" bestFit="1" customWidth="1"/>
    <col min="46" max="46" width="20.6640625" style="22" bestFit="1" customWidth="1"/>
    <col min="47" max="47" width="24.109375" style="22" bestFit="1" customWidth="1"/>
    <col min="48" max="48" width="21.6640625" style="22" bestFit="1" customWidth="1"/>
    <col min="49" max="49" width="14.44140625" style="22" bestFit="1" customWidth="1"/>
    <col min="50" max="50" width="20" style="22" bestFit="1" customWidth="1"/>
    <col min="51" max="51" width="21.77734375" style="22" bestFit="1" customWidth="1"/>
    <col min="52" max="52" width="22.33203125" style="22" bestFit="1" customWidth="1"/>
    <col min="53" max="53" width="19.77734375" style="22" bestFit="1" customWidth="1"/>
    <col min="54" max="54" width="13.44140625" style="22" bestFit="1" customWidth="1"/>
    <col min="55" max="55" width="19" style="22" bestFit="1" customWidth="1"/>
    <col min="56" max="56" width="20.6640625" style="22" bestFit="1" customWidth="1"/>
    <col min="57" max="57" width="24.109375" style="22" bestFit="1" customWidth="1"/>
    <col min="58" max="58" width="21.6640625" style="22" bestFit="1" customWidth="1"/>
    <col min="59" max="16384" width="11.5546875" style="22"/>
  </cols>
  <sheetData>
    <row r="1" spans="1:58" s="1" customFormat="1" ht="13.8" x14ac:dyDescent="0.3">
      <c r="A1" s="2" t="s">
        <v>22</v>
      </c>
      <c r="B1" s="3" t="s">
        <v>44</v>
      </c>
      <c r="C1" s="3" t="s">
        <v>39</v>
      </c>
      <c r="D1" s="3" t="s">
        <v>40</v>
      </c>
      <c r="E1" s="3" t="s">
        <v>45</v>
      </c>
      <c r="F1" s="3" t="s">
        <v>86</v>
      </c>
      <c r="G1" s="3" t="s">
        <v>46</v>
      </c>
      <c r="H1" s="3" t="s">
        <v>47</v>
      </c>
      <c r="I1" s="9" t="s">
        <v>50</v>
      </c>
      <c r="J1" s="9" t="s">
        <v>51</v>
      </c>
      <c r="K1" s="9" t="s">
        <v>52</v>
      </c>
      <c r="L1" s="9" t="s">
        <v>53</v>
      </c>
      <c r="M1" s="9" t="s">
        <v>72</v>
      </c>
      <c r="N1" s="9" t="s">
        <v>81</v>
      </c>
      <c r="O1" s="9" t="s">
        <v>82</v>
      </c>
      <c r="P1" s="9" t="s">
        <v>83</v>
      </c>
      <c r="Q1" s="9" t="s">
        <v>84</v>
      </c>
      <c r="R1" s="9" t="s">
        <v>85</v>
      </c>
      <c r="S1" s="4" t="s">
        <v>49</v>
      </c>
      <c r="T1" s="4" t="s">
        <v>54</v>
      </c>
      <c r="U1" s="4" t="s">
        <v>55</v>
      </c>
      <c r="V1" s="4" t="s">
        <v>56</v>
      </c>
      <c r="W1" s="4" t="s">
        <v>78</v>
      </c>
      <c r="X1" s="4" t="s">
        <v>79</v>
      </c>
      <c r="Y1" s="4" t="s">
        <v>80</v>
      </c>
      <c r="Z1" s="4" t="s">
        <v>87</v>
      </c>
      <c r="AA1" s="4" t="s">
        <v>88</v>
      </c>
      <c r="AB1" s="4" t="s">
        <v>89</v>
      </c>
      <c r="AC1" s="5" t="s">
        <v>48</v>
      </c>
      <c r="AD1" s="5" t="s">
        <v>57</v>
      </c>
      <c r="AE1" s="5" t="s">
        <v>73</v>
      </c>
      <c r="AF1" s="5" t="s">
        <v>60</v>
      </c>
      <c r="AG1" s="5" t="s">
        <v>74</v>
      </c>
      <c r="AH1" s="5" t="s">
        <v>58</v>
      </c>
      <c r="AI1" s="5" t="s">
        <v>59</v>
      </c>
      <c r="AJ1" s="5" t="s">
        <v>91</v>
      </c>
      <c r="AK1" s="5" t="s">
        <v>92</v>
      </c>
      <c r="AL1" s="5" t="s">
        <v>90</v>
      </c>
      <c r="AM1" s="6" t="s">
        <v>61</v>
      </c>
      <c r="AN1" s="6" t="s">
        <v>62</v>
      </c>
      <c r="AO1" s="6" t="s">
        <v>66</v>
      </c>
      <c r="AP1" s="6" t="s">
        <v>65</v>
      </c>
      <c r="AQ1" s="6" t="s">
        <v>75</v>
      </c>
      <c r="AR1" s="6" t="s">
        <v>63</v>
      </c>
      <c r="AS1" s="6" t="s">
        <v>64</v>
      </c>
      <c r="AT1" s="6" t="s">
        <v>93</v>
      </c>
      <c r="AU1" s="6" t="s">
        <v>94</v>
      </c>
      <c r="AV1" s="6" t="s">
        <v>95</v>
      </c>
      <c r="AW1" s="7" t="s">
        <v>67</v>
      </c>
      <c r="AX1" s="7" t="s">
        <v>68</v>
      </c>
      <c r="AY1" s="7" t="s">
        <v>71</v>
      </c>
      <c r="AZ1" s="7" t="s">
        <v>77</v>
      </c>
      <c r="BA1" s="7" t="s">
        <v>76</v>
      </c>
      <c r="BB1" s="7" t="s">
        <v>69</v>
      </c>
      <c r="BC1" s="8" t="s">
        <v>70</v>
      </c>
      <c r="BD1" s="7" t="s">
        <v>96</v>
      </c>
      <c r="BE1" s="7" t="s">
        <v>97</v>
      </c>
      <c r="BF1" s="7" t="s">
        <v>98</v>
      </c>
    </row>
    <row r="2" spans="1:58" s="14" customFormat="1" x14ac:dyDescent="0.3">
      <c r="A2" s="10" t="s">
        <v>23</v>
      </c>
      <c r="B2" s="11">
        <v>84</v>
      </c>
      <c r="C2" s="11">
        <v>1.65</v>
      </c>
      <c r="D2" s="11">
        <f>C2*C2</f>
        <v>2.7224999999999997</v>
      </c>
      <c r="E2" s="11">
        <f>B2/(C2*C2)</f>
        <v>30.853994490358129</v>
      </c>
      <c r="F2" s="11">
        <f>E2-25</f>
        <v>5.8539944903581294</v>
      </c>
      <c r="G2" s="11">
        <f>25*D2</f>
        <v>68.062499999999986</v>
      </c>
      <c r="H2" s="11">
        <f>B2-G2</f>
        <v>15.937500000000014</v>
      </c>
      <c r="I2" s="11">
        <v>80</v>
      </c>
      <c r="J2" s="11">
        <f>B2-I2</f>
        <v>4</v>
      </c>
      <c r="K2" s="11">
        <f>H2-J2</f>
        <v>11.937500000000014</v>
      </c>
      <c r="L2" s="11">
        <f>J2*100/H2</f>
        <v>25.098039215686253</v>
      </c>
      <c r="M2" s="11">
        <f>J2*100/B2</f>
        <v>4.7619047619047619</v>
      </c>
      <c r="N2" s="11">
        <f>I2/(C2*C2)</f>
        <v>29.384756657483933</v>
      </c>
      <c r="O2" s="11">
        <f>E2-N2</f>
        <v>1.469237832874196</v>
      </c>
      <c r="P2" s="11">
        <f>Tabela1[[#This Row],[excesso_imc]]-Tabela1[[#This Row],[perda_imc_1sem]]</f>
        <v>4.3847566574839334</v>
      </c>
      <c r="Q2" s="11">
        <f>Tabela1[[#This Row],[perda_imc_1sem]]*100/Tabela1[[#This Row],[excesso_imc]]</f>
        <v>25.098039215686256</v>
      </c>
      <c r="R2" s="11">
        <f>Tabela1[[#This Row],[perda_imc_1sem]]*100/Tabela1[[#This Row],[imc_inicial]]</f>
        <v>4.7619047619047601</v>
      </c>
      <c r="S2" s="11">
        <v>79.8</v>
      </c>
      <c r="T2" s="12">
        <f>B2-S2</f>
        <v>4.2000000000000028</v>
      </c>
      <c r="U2" s="12">
        <f>H2-T2</f>
        <v>11.737500000000011</v>
      </c>
      <c r="V2" s="12">
        <f>T2*100/H2</f>
        <v>26.352941176470583</v>
      </c>
      <c r="W2" s="12">
        <f>T2*100/B2</f>
        <v>5.0000000000000036</v>
      </c>
      <c r="X2" s="12">
        <f>S2/(C2*C2)</f>
        <v>29.311294765840223</v>
      </c>
      <c r="Y2" s="12">
        <f>E2-X2</f>
        <v>1.5426997245179059</v>
      </c>
      <c r="Z2" s="11">
        <f>Tabela1[[#This Row],[excesso_imc]]-Tabela1[[#This Row],[perda_imc_2sem]]</f>
        <v>4.3112947658402234</v>
      </c>
      <c r="AA2" s="11">
        <f>Tabela1[[#This Row],[perda_imc_2sem]]*100/Tabela1[[#This Row],[excesso_imc]]</f>
        <v>26.352941176470566</v>
      </c>
      <c r="AB2" s="11">
        <f>Tabela1[[#This Row],[perda_imc_2sem]]*100/Tabela1[[#This Row],[imc_inicial]]</f>
        <v>4.9999999999999982</v>
      </c>
      <c r="AC2" s="12">
        <v>79.400000000000006</v>
      </c>
      <c r="AD2" s="12">
        <f>B2-AC2</f>
        <v>4.5999999999999943</v>
      </c>
      <c r="AE2" s="12">
        <f>H2-AD2</f>
        <v>11.33750000000002</v>
      </c>
      <c r="AF2" s="12">
        <f>AD2*100/H2</f>
        <v>28.862745098039156</v>
      </c>
      <c r="AG2" s="12">
        <f>AD2*100/B2</f>
        <v>5.4761904761904692</v>
      </c>
      <c r="AH2" s="12">
        <f>AC2/D2</f>
        <v>29.164370982552807</v>
      </c>
      <c r="AI2" s="12">
        <f>E2-AH2</f>
        <v>1.6896235078053223</v>
      </c>
      <c r="AJ2" s="11">
        <f>Tabela1[[#This Row],[excesso_imc]]-Tabela1[[#This Row],[perda_imc_1mes]]</f>
        <v>4.164370982552807</v>
      </c>
      <c r="AK2" s="11">
        <f>Tabela1[[#This Row],[perda_imc_1mes]]*100/Tabela1[[#This Row],[excesso_imc]]</f>
        <v>28.862745098039142</v>
      </c>
      <c r="AL2" s="11">
        <f>Tabela1[[#This Row],[perda_imc_1mes]]*100/Tabela1[[#This Row],[imc_inicial]]</f>
        <v>5.4761904761904638</v>
      </c>
      <c r="AM2" s="12">
        <v>79</v>
      </c>
      <c r="AN2" s="12">
        <f>B2-AM2</f>
        <v>5</v>
      </c>
      <c r="AO2" s="12">
        <f>H2-AN2</f>
        <v>10.937500000000014</v>
      </c>
      <c r="AP2" s="12">
        <f>AN2*100/H2</f>
        <v>31.372549019607813</v>
      </c>
      <c r="AQ2" s="12">
        <f>AN2*100/B2</f>
        <v>5.9523809523809526</v>
      </c>
      <c r="AR2" s="12">
        <f>AM2/D2</f>
        <v>29.017447199265384</v>
      </c>
      <c r="AS2" s="12">
        <f>E2-AR2</f>
        <v>1.8365472910927458</v>
      </c>
      <c r="AT2" s="11">
        <f>Tabela1[[#This Row],[excesso_imc]]-Tabela1[[#This Row],[perda_imc_2mes]]</f>
        <v>4.0174471992653835</v>
      </c>
      <c r="AU2" s="11">
        <f>Tabela1[[#This Row],[perda_imc_2mes]]*100/Tabela1[[#This Row],[excesso_imc]]</f>
        <v>31.372549019607831</v>
      </c>
      <c r="AV2" s="11">
        <f>Tabela1[[#This Row],[perda_imc_2mes]]*100/Tabela1[[#This Row],[imc_inicial]]</f>
        <v>5.9523809523809517</v>
      </c>
      <c r="AW2" s="12">
        <v>78</v>
      </c>
      <c r="AX2" s="12">
        <f>B2-AW2</f>
        <v>6</v>
      </c>
      <c r="AY2" s="12">
        <f>H2-AX2</f>
        <v>9.9375000000000142</v>
      </c>
      <c r="AZ2" s="12">
        <f>AX2*100/H2</f>
        <v>37.647058823529377</v>
      </c>
      <c r="BA2" s="12">
        <f>AX2*100/B2</f>
        <v>7.1428571428571432</v>
      </c>
      <c r="BB2" s="12">
        <f>AW2/D2</f>
        <v>28.650137741046834</v>
      </c>
      <c r="BC2" s="13">
        <f>E2-BB2</f>
        <v>2.2038567493112957</v>
      </c>
      <c r="BD2" s="11">
        <f>Tabela1[[#This Row],[excesso_imc]]-Tabela1[[#This Row],[perda_imc_3mes]]</f>
        <v>3.6501377410468336</v>
      </c>
      <c r="BE2" s="11">
        <f>Tabela1[[#This Row],[perda_imc_3mes]]*100/Tabela1[[#This Row],[excesso_imc]]</f>
        <v>37.647058823529413</v>
      </c>
      <c r="BF2" s="11">
        <f>Tabela1[[#This Row],[perda_imc_3mes]]*100/Tabela1[[#This Row],[imc_inicial]]</f>
        <v>7.1428571428571459</v>
      </c>
    </row>
    <row r="3" spans="1:58" s="14" customFormat="1" x14ac:dyDescent="0.3">
      <c r="A3" s="10" t="s">
        <v>24</v>
      </c>
      <c r="B3" s="11">
        <v>80.900000000000006</v>
      </c>
      <c r="C3" s="11">
        <v>1.58</v>
      </c>
      <c r="D3" s="11">
        <f t="shared" ref="D3:D42" si="0">C3*C3</f>
        <v>2.4964000000000004</v>
      </c>
      <c r="E3" s="11">
        <f t="shared" ref="E3:E42" si="1">B3/(C3*C3)</f>
        <v>32.406665598461785</v>
      </c>
      <c r="F3" s="11">
        <f t="shared" ref="F3:F42" si="2">E3-25</f>
        <v>7.4066655984617853</v>
      </c>
      <c r="G3" s="11">
        <f t="shared" ref="G3:G42" si="3">25*D3</f>
        <v>62.410000000000011</v>
      </c>
      <c r="H3" s="11">
        <f t="shared" ref="H3:H42" si="4">B3-G3</f>
        <v>18.489999999999995</v>
      </c>
      <c r="I3" s="11">
        <v>76.3</v>
      </c>
      <c r="J3" s="11">
        <f t="shared" ref="J3:J42" si="5">B3-I3</f>
        <v>4.6000000000000085</v>
      </c>
      <c r="K3" s="11">
        <f t="shared" ref="K3:K42" si="6">H3-J3</f>
        <v>13.889999999999986</v>
      </c>
      <c r="L3" s="11">
        <f t="shared" ref="L3:L42" si="7">J3*100/H3</f>
        <v>24.878312601406218</v>
      </c>
      <c r="M3" s="11">
        <f t="shared" ref="M3:M42" si="8">J3*100/B3</f>
        <v>5.6860321384425321</v>
      </c>
      <c r="N3" s="11">
        <f t="shared" ref="N3:N42" si="9">I3/(C3*C3)</f>
        <v>30.564012177535645</v>
      </c>
      <c r="O3" s="11">
        <f t="shared" ref="O3:O42" si="10">E3-N3</f>
        <v>1.8426534209261405</v>
      </c>
      <c r="P3" s="11">
        <f>Tabela1[[#This Row],[excesso_imc]]-Tabela1[[#This Row],[perda_imc_1sem]]</f>
        <v>5.5640121775356448</v>
      </c>
      <c r="Q3" s="11">
        <f>Tabela1[[#This Row],[perda_imc_1sem]]*100/Tabela1[[#This Row],[excesso_imc]]</f>
        <v>24.878312601406257</v>
      </c>
      <c r="R3" s="11">
        <f>Tabela1[[#This Row],[perda_imc_1sem]]*100/Tabela1[[#This Row],[imc_inicial]]</f>
        <v>5.6860321384425427</v>
      </c>
      <c r="S3" s="11">
        <v>75.2</v>
      </c>
      <c r="T3" s="12">
        <f t="shared" ref="T3:T42" si="11">B3-S3</f>
        <v>5.7000000000000028</v>
      </c>
      <c r="U3" s="12">
        <f t="shared" ref="U3:U42" si="12">H3-T3</f>
        <v>12.789999999999992</v>
      </c>
      <c r="V3" s="12">
        <f t="shared" ref="V3:V42" si="13">T3*100/H3</f>
        <v>30.827474310438095</v>
      </c>
      <c r="W3" s="12">
        <f t="shared" ref="W3:W42" si="14">T3*100/B3</f>
        <v>7.0457354758961701</v>
      </c>
      <c r="X3" s="12">
        <f t="shared" ref="X3:X42" si="15">S3/(C3*C3)</f>
        <v>30.123377663835921</v>
      </c>
      <c r="Y3" s="12">
        <f t="shared" ref="Y3:Y42" si="16">E3-X3</f>
        <v>2.2832879346258643</v>
      </c>
      <c r="Z3" s="11">
        <f>Tabela1[[#This Row],[excesso_imc]]-Tabela1[[#This Row],[perda_imc_2sem]]</f>
        <v>5.123377663835921</v>
      </c>
      <c r="AA3" s="11">
        <f>Tabela1[[#This Row],[perda_imc_2sem]]*100/Tabela1[[#This Row],[excesso_imc]]</f>
        <v>30.827474310438113</v>
      </c>
      <c r="AB3" s="11">
        <f>Tabela1[[#This Row],[perda_imc_2sem]]*100/Tabela1[[#This Row],[imc_inicial]]</f>
        <v>7.0457354758961772</v>
      </c>
      <c r="AC3" s="12">
        <v>73.400000000000006</v>
      </c>
      <c r="AD3" s="12">
        <f t="shared" ref="AD3:AD42" si="17">B3-AC3</f>
        <v>7.5</v>
      </c>
      <c r="AE3" s="12">
        <f t="shared" ref="AE3:AE42" si="18">H3-AD3</f>
        <v>10.989999999999995</v>
      </c>
      <c r="AF3" s="12">
        <f t="shared" ref="AF3:AF42" si="19">AD3*100/H3</f>
        <v>40.562466197944843</v>
      </c>
      <c r="AG3" s="12">
        <f t="shared" ref="AG3:AG42" si="20">AD3*100/B3</f>
        <v>9.2707045735475884</v>
      </c>
      <c r="AH3" s="12">
        <f t="shared" ref="AH3:AH42" si="21">AC3/D3</f>
        <v>29.402339368690914</v>
      </c>
      <c r="AI3" s="12">
        <f t="shared" ref="AI3:AI42" si="22">E3-AH3</f>
        <v>3.0043262297708715</v>
      </c>
      <c r="AJ3" s="11">
        <f>Tabela1[[#This Row],[excesso_imc]]-Tabela1[[#This Row],[perda_imc_1mes]]</f>
        <v>4.4023393686909138</v>
      </c>
      <c r="AK3" s="11">
        <f>Tabela1[[#This Row],[perda_imc_1mes]]*100/Tabela1[[#This Row],[excesso_imc]]</f>
        <v>40.56246619794485</v>
      </c>
      <c r="AL3" s="11">
        <f>Tabela1[[#This Row],[perda_imc_1mes]]*100/Tabela1[[#This Row],[imc_inicial]]</f>
        <v>9.2707045735475937</v>
      </c>
      <c r="AM3" s="12">
        <v>71.7</v>
      </c>
      <c r="AN3" s="12">
        <f t="shared" ref="AN3:AN39" si="23">B3-AM3</f>
        <v>9.2000000000000028</v>
      </c>
      <c r="AO3" s="12">
        <f t="shared" ref="AO3:AO39" si="24">H3-AN3</f>
        <v>9.289999999999992</v>
      </c>
      <c r="AP3" s="12">
        <f t="shared" ref="AP3:AP39" si="25">AN3*100/H3</f>
        <v>49.756625202812359</v>
      </c>
      <c r="AQ3" s="12">
        <f t="shared" ref="AQ3:AQ39" si="26">AN3*100/B3</f>
        <v>11.372064276885045</v>
      </c>
      <c r="AR3" s="12">
        <f t="shared" ref="AR3:AR39" si="27">AM3/D3</f>
        <v>28.721358756609515</v>
      </c>
      <c r="AS3" s="12">
        <f t="shared" ref="AS3:AS39" si="28">E3-AR3</f>
        <v>3.6853068418522703</v>
      </c>
      <c r="AT3" s="11">
        <f>Tabela1[[#This Row],[excesso_imc]]-Tabela1[[#This Row],[perda_imc_2mes]]</f>
        <v>3.721358756609515</v>
      </c>
      <c r="AU3" s="11">
        <f>Tabela1[[#This Row],[perda_imc_2mes]]*100/Tabela1[[#This Row],[excesso_imc]]</f>
        <v>49.756625202812366</v>
      </c>
      <c r="AV3" s="11">
        <f>Tabela1[[#This Row],[perda_imc_2mes]]*100/Tabela1[[#This Row],[imc_inicial]]</f>
        <v>11.372064276885052</v>
      </c>
      <c r="AW3" s="12">
        <v>74.099999999999994</v>
      </c>
      <c r="AX3" s="12">
        <f>B3-AW3</f>
        <v>6.8000000000000114</v>
      </c>
      <c r="AY3" s="12">
        <f>H3-AX3</f>
        <v>11.689999999999984</v>
      </c>
      <c r="AZ3" s="12">
        <f>AX3*100/H3</f>
        <v>36.776636019470054</v>
      </c>
      <c r="BA3" s="12">
        <f>AX3*100/B3</f>
        <v>8.4054388133498286</v>
      </c>
      <c r="BB3" s="12">
        <f>AW3/D3</f>
        <v>29.68274315013619</v>
      </c>
      <c r="BC3" s="13">
        <f>E3-BB3</f>
        <v>2.7239224483255953</v>
      </c>
      <c r="BD3" s="11">
        <f>Tabela1[[#This Row],[excesso_imc]]-Tabela1[[#This Row],[perda_imc_3mes]]</f>
        <v>4.68274315013619</v>
      </c>
      <c r="BE3" s="11">
        <f>Tabela1[[#This Row],[perda_imc_3mes]]*100/Tabela1[[#This Row],[excesso_imc]]</f>
        <v>36.776636019470068</v>
      </c>
      <c r="BF3" s="11">
        <f>Tabela1[[#This Row],[perda_imc_3mes]]*100/Tabela1[[#This Row],[imc_inicial]]</f>
        <v>8.4054388133498339</v>
      </c>
    </row>
    <row r="4" spans="1:58" s="14" customFormat="1" x14ac:dyDescent="0.3">
      <c r="A4" s="10" t="s">
        <v>2</v>
      </c>
      <c r="B4" s="11">
        <v>87</v>
      </c>
      <c r="C4" s="11">
        <v>1.61</v>
      </c>
      <c r="D4" s="11">
        <f t="shared" si="0"/>
        <v>2.5921000000000003</v>
      </c>
      <c r="E4" s="11">
        <f t="shared" si="1"/>
        <v>33.56351992592878</v>
      </c>
      <c r="F4" s="11">
        <f t="shared" si="2"/>
        <v>8.5635199259287802</v>
      </c>
      <c r="G4" s="11">
        <f t="shared" si="3"/>
        <v>64.802500000000009</v>
      </c>
      <c r="H4" s="11">
        <f t="shared" si="4"/>
        <v>22.197499999999991</v>
      </c>
      <c r="I4" s="11">
        <v>82</v>
      </c>
      <c r="J4" s="11">
        <f t="shared" si="5"/>
        <v>5</v>
      </c>
      <c r="K4" s="11">
        <f t="shared" si="6"/>
        <v>17.197499999999991</v>
      </c>
      <c r="L4" s="11">
        <f t="shared" si="7"/>
        <v>22.525059128280223</v>
      </c>
      <c r="M4" s="11">
        <f t="shared" si="8"/>
        <v>5.7471264367816088</v>
      </c>
      <c r="N4" s="11">
        <f t="shared" si="9"/>
        <v>31.634581999151262</v>
      </c>
      <c r="O4" s="11">
        <f t="shared" si="10"/>
        <v>1.9289379267775182</v>
      </c>
      <c r="P4" s="11">
        <f>Tabela1[[#This Row],[excesso_imc]]-Tabela1[[#This Row],[perda_imc_1sem]]</f>
        <v>6.634581999151262</v>
      </c>
      <c r="Q4" s="11">
        <f>Tabela1[[#This Row],[perda_imc_1sem]]*100/Tabela1[[#This Row],[excesso_imc]]</f>
        <v>22.525059128280244</v>
      </c>
      <c r="R4" s="11">
        <f>Tabela1[[#This Row],[perda_imc_1sem]]*100/Tabela1[[#This Row],[imc_inicial]]</f>
        <v>5.7471264367816159</v>
      </c>
      <c r="S4" s="11">
        <v>79</v>
      </c>
      <c r="T4" s="12">
        <f t="shared" si="11"/>
        <v>8</v>
      </c>
      <c r="U4" s="12">
        <f t="shared" si="12"/>
        <v>14.197499999999991</v>
      </c>
      <c r="V4" s="12">
        <f t="shared" si="13"/>
        <v>36.040094605248356</v>
      </c>
      <c r="W4" s="12">
        <f t="shared" si="14"/>
        <v>9.1954022988505741</v>
      </c>
      <c r="X4" s="12">
        <f t="shared" si="15"/>
        <v>30.477219243084754</v>
      </c>
      <c r="Y4" s="12">
        <f t="shared" si="16"/>
        <v>3.0863006828440263</v>
      </c>
      <c r="Z4" s="11">
        <f>Tabela1[[#This Row],[excesso_imc]]-Tabela1[[#This Row],[perda_imc_2sem]]</f>
        <v>5.4772192430847539</v>
      </c>
      <c r="AA4" s="11">
        <f>Tabela1[[#This Row],[perda_imc_2sem]]*100/Tabela1[[#This Row],[excesso_imc]]</f>
        <v>36.040094605248356</v>
      </c>
      <c r="AB4" s="11">
        <f>Tabela1[[#This Row],[perda_imc_2sem]]*100/Tabela1[[#This Row],[imc_inicial]]</f>
        <v>9.1954022988505759</v>
      </c>
      <c r="AC4" s="12">
        <v>81.2</v>
      </c>
      <c r="AD4" s="12">
        <f t="shared" si="17"/>
        <v>5.7999999999999972</v>
      </c>
      <c r="AE4" s="12">
        <f t="shared" si="18"/>
        <v>16.397499999999994</v>
      </c>
      <c r="AF4" s="12">
        <f t="shared" si="19"/>
        <v>26.129068588805048</v>
      </c>
      <c r="AG4" s="12">
        <f t="shared" si="20"/>
        <v>6.6666666666666643</v>
      </c>
      <c r="AH4" s="12">
        <f t="shared" si="21"/>
        <v>31.325951930866861</v>
      </c>
      <c r="AI4" s="12">
        <f t="shared" si="22"/>
        <v>2.2375679950619194</v>
      </c>
      <c r="AJ4" s="11">
        <f>Tabela1[[#This Row],[excesso_imc]]-Tabela1[[#This Row],[perda_imc_1mes]]</f>
        <v>6.3259519308668608</v>
      </c>
      <c r="AK4" s="11">
        <f>Tabela1[[#This Row],[perda_imc_1mes]]*100/Tabela1[[#This Row],[excesso_imc]]</f>
        <v>26.129068588805062</v>
      </c>
      <c r="AL4" s="11">
        <f>Tabela1[[#This Row],[perda_imc_1mes]]*100/Tabela1[[#This Row],[imc_inicial]]</f>
        <v>6.6666666666666696</v>
      </c>
      <c r="AM4" s="12">
        <v>78</v>
      </c>
      <c r="AN4" s="12">
        <f t="shared" si="23"/>
        <v>9</v>
      </c>
      <c r="AO4" s="12">
        <f t="shared" si="24"/>
        <v>13.197499999999991</v>
      </c>
      <c r="AP4" s="12">
        <f t="shared" si="25"/>
        <v>40.545106430904397</v>
      </c>
      <c r="AQ4" s="12">
        <f t="shared" si="26"/>
        <v>10.344827586206897</v>
      </c>
      <c r="AR4" s="12">
        <f t="shared" si="27"/>
        <v>30.091431657729252</v>
      </c>
      <c r="AS4" s="12">
        <f t="shared" si="28"/>
        <v>3.4720882681995278</v>
      </c>
      <c r="AT4" s="11">
        <f>Tabela1[[#This Row],[excesso_imc]]-Tabela1[[#This Row],[perda_imc_2mes]]</f>
        <v>5.0914316577292524</v>
      </c>
      <c r="AU4" s="11">
        <f>Tabela1[[#This Row],[perda_imc_2mes]]*100/Tabela1[[#This Row],[excesso_imc]]</f>
        <v>40.545106430904376</v>
      </c>
      <c r="AV4" s="11">
        <f>Tabela1[[#This Row],[perda_imc_2mes]]*100/Tabela1[[#This Row],[imc_inicial]]</f>
        <v>10.344827586206893</v>
      </c>
      <c r="AW4" s="15"/>
      <c r="AX4" s="15"/>
      <c r="AY4" s="15"/>
      <c r="AZ4" s="15"/>
      <c r="BA4" s="15"/>
      <c r="BB4" s="15"/>
      <c r="BC4" s="16"/>
      <c r="BD4" s="16"/>
      <c r="BE4" s="16"/>
      <c r="BF4" s="16"/>
    </row>
    <row r="5" spans="1:58" s="14" customFormat="1" x14ac:dyDescent="0.3">
      <c r="A5" s="10" t="s">
        <v>25</v>
      </c>
      <c r="B5" s="11">
        <v>81</v>
      </c>
      <c r="C5" s="11">
        <v>1.61</v>
      </c>
      <c r="D5" s="11">
        <f t="shared" si="0"/>
        <v>2.5921000000000003</v>
      </c>
      <c r="E5" s="11">
        <f t="shared" si="1"/>
        <v>31.248794413795761</v>
      </c>
      <c r="F5" s="11">
        <f t="shared" si="2"/>
        <v>6.2487944137957605</v>
      </c>
      <c r="G5" s="11">
        <f t="shared" si="3"/>
        <v>64.802500000000009</v>
      </c>
      <c r="H5" s="11">
        <f t="shared" si="4"/>
        <v>16.197499999999991</v>
      </c>
      <c r="I5" s="11">
        <v>78</v>
      </c>
      <c r="J5" s="11">
        <f t="shared" si="5"/>
        <v>3</v>
      </c>
      <c r="K5" s="11">
        <f t="shared" si="6"/>
        <v>13.197499999999991</v>
      </c>
      <c r="L5" s="11">
        <f t="shared" si="7"/>
        <v>18.521376755672183</v>
      </c>
      <c r="M5" s="11">
        <f t="shared" si="8"/>
        <v>3.7037037037037037</v>
      </c>
      <c r="N5" s="11">
        <f t="shared" si="9"/>
        <v>30.091431657729252</v>
      </c>
      <c r="O5" s="11">
        <f t="shared" si="10"/>
        <v>1.1573627560665081</v>
      </c>
      <c r="P5" s="11">
        <f>Tabela1[[#This Row],[excesso_imc]]-Tabela1[[#This Row],[perda_imc_1sem]]</f>
        <v>5.0914316577292524</v>
      </c>
      <c r="Q5" s="11">
        <f>Tabela1[[#This Row],[perda_imc_1sem]]*100/Tabela1[[#This Row],[excesso_imc]]</f>
        <v>18.521376755672154</v>
      </c>
      <c r="R5" s="11">
        <f>Tabela1[[#This Row],[perda_imc_1sem]]*100/Tabela1[[#This Row],[imc_inicial]]</f>
        <v>3.7037037037036988</v>
      </c>
      <c r="S5" s="11">
        <v>78</v>
      </c>
      <c r="T5" s="12">
        <f t="shared" si="11"/>
        <v>3</v>
      </c>
      <c r="U5" s="12">
        <f t="shared" si="12"/>
        <v>13.197499999999991</v>
      </c>
      <c r="V5" s="12">
        <f t="shared" si="13"/>
        <v>18.521376755672183</v>
      </c>
      <c r="W5" s="12">
        <f t="shared" si="14"/>
        <v>3.7037037037037037</v>
      </c>
      <c r="X5" s="12">
        <f t="shared" si="15"/>
        <v>30.091431657729252</v>
      </c>
      <c r="Y5" s="12">
        <f t="shared" si="16"/>
        <v>1.1573627560665081</v>
      </c>
      <c r="Z5" s="11">
        <f>Tabela1[[#This Row],[excesso_imc]]-Tabela1[[#This Row],[perda_imc_2sem]]</f>
        <v>5.0914316577292524</v>
      </c>
      <c r="AA5" s="11">
        <f>Tabela1[[#This Row],[perda_imc_2sem]]*100/Tabela1[[#This Row],[excesso_imc]]</f>
        <v>18.521376755672154</v>
      </c>
      <c r="AB5" s="11">
        <f>Tabela1[[#This Row],[perda_imc_2sem]]*100/Tabela1[[#This Row],[imc_inicial]]</f>
        <v>3.7037037037036988</v>
      </c>
      <c r="AC5" s="12">
        <v>76.099999999999994</v>
      </c>
      <c r="AD5" s="12">
        <f t="shared" si="17"/>
        <v>4.9000000000000057</v>
      </c>
      <c r="AE5" s="12">
        <f t="shared" si="18"/>
        <v>11.297499999999985</v>
      </c>
      <c r="AF5" s="12">
        <f t="shared" si="19"/>
        <v>30.251582034264597</v>
      </c>
      <c r="AG5" s="12">
        <f t="shared" si="20"/>
        <v>6.04938271604939</v>
      </c>
      <c r="AH5" s="12">
        <f t="shared" si="21"/>
        <v>29.358435245553792</v>
      </c>
      <c r="AI5" s="12">
        <f t="shared" si="22"/>
        <v>1.890359168241968</v>
      </c>
      <c r="AJ5" s="11">
        <f>Tabela1[[#This Row],[excesso_imc]]-Tabela1[[#This Row],[perda_imc_1mes]]</f>
        <v>4.3584352455537925</v>
      </c>
      <c r="AK5" s="11">
        <f>Tabela1[[#This Row],[perda_imc_1mes]]*100/Tabela1[[#This Row],[excesso_imc]]</f>
        <v>30.251582034264601</v>
      </c>
      <c r="AL5" s="11">
        <f>Tabela1[[#This Row],[perda_imc_1mes]]*100/Tabela1[[#This Row],[imc_inicial]]</f>
        <v>6.04938271604939</v>
      </c>
      <c r="AM5" s="12">
        <v>72.400000000000006</v>
      </c>
      <c r="AN5" s="12">
        <f t="shared" si="23"/>
        <v>8.5999999999999943</v>
      </c>
      <c r="AO5" s="12">
        <f t="shared" si="24"/>
        <v>7.5974999999999966</v>
      </c>
      <c r="AP5" s="12">
        <f t="shared" si="25"/>
        <v>53.094613366260219</v>
      </c>
      <c r="AQ5" s="12">
        <f t="shared" si="26"/>
        <v>10.617283950617278</v>
      </c>
      <c r="AR5" s="12">
        <f t="shared" si="27"/>
        <v>27.931021179738433</v>
      </c>
      <c r="AS5" s="12">
        <f t="shared" si="28"/>
        <v>3.3177732340573272</v>
      </c>
      <c r="AT5" s="11">
        <f>Tabela1[[#This Row],[excesso_imc]]-Tabela1[[#This Row],[perda_imc_2mes]]</f>
        <v>2.9310211797384333</v>
      </c>
      <c r="AU5" s="11">
        <f>Tabela1[[#This Row],[perda_imc_2mes]]*100/Tabela1[[#This Row],[excesso_imc]]</f>
        <v>53.094613366260241</v>
      </c>
      <c r="AV5" s="11">
        <f>Tabela1[[#This Row],[perda_imc_2mes]]*100/Tabela1[[#This Row],[imc_inicial]]</f>
        <v>10.617283950617283</v>
      </c>
      <c r="AW5" s="12">
        <v>69.8</v>
      </c>
      <c r="AX5" s="12">
        <f>B5-AW5</f>
        <v>11.200000000000003</v>
      </c>
      <c r="AY5" s="12">
        <f>H5-AX5</f>
        <v>4.9974999999999881</v>
      </c>
      <c r="AZ5" s="12">
        <f>AX5*100/H5</f>
        <v>69.146473221176166</v>
      </c>
      <c r="BA5" s="12">
        <f>AX5*100/B5</f>
        <v>13.827160493827163</v>
      </c>
      <c r="BB5" s="12">
        <f>AW5/D5</f>
        <v>26.927973457814122</v>
      </c>
      <c r="BC5" s="13">
        <f>E5-BB5</f>
        <v>4.3208209559816382</v>
      </c>
      <c r="BD5" s="11">
        <f>Tabela1[[#This Row],[excesso_imc]]-Tabela1[[#This Row],[perda_imc_3mes]]</f>
        <v>1.9279734578141223</v>
      </c>
      <c r="BE5" s="11">
        <f>Tabela1[[#This Row],[perda_imc_3mes]]*100/Tabela1[[#This Row],[excesso_imc]]</f>
        <v>69.14647322117618</v>
      </c>
      <c r="BF5" s="11">
        <f>Tabela1[[#This Row],[perda_imc_3mes]]*100/Tabela1[[#This Row],[imc_inicial]]</f>
        <v>13.827160493827169</v>
      </c>
    </row>
    <row r="6" spans="1:58" s="14" customFormat="1" x14ac:dyDescent="0.3">
      <c r="A6" s="10" t="s">
        <v>26</v>
      </c>
      <c r="B6" s="11">
        <v>85</v>
      </c>
      <c r="C6" s="11">
        <v>1.68</v>
      </c>
      <c r="D6" s="11">
        <f t="shared" si="0"/>
        <v>2.8223999999999996</v>
      </c>
      <c r="E6" s="11">
        <f t="shared" si="1"/>
        <v>30.116213151927443</v>
      </c>
      <c r="F6" s="11">
        <f t="shared" si="2"/>
        <v>5.1162131519274432</v>
      </c>
      <c r="G6" s="11">
        <f t="shared" si="3"/>
        <v>70.559999999999988</v>
      </c>
      <c r="H6" s="11">
        <f t="shared" si="4"/>
        <v>14.440000000000012</v>
      </c>
      <c r="I6" s="11">
        <v>81.2</v>
      </c>
      <c r="J6" s="11">
        <f t="shared" si="5"/>
        <v>3.7999999999999972</v>
      </c>
      <c r="K6" s="11">
        <f t="shared" si="6"/>
        <v>10.640000000000015</v>
      </c>
      <c r="L6" s="11">
        <f t="shared" si="7"/>
        <v>26.31578947368417</v>
      </c>
      <c r="M6" s="11">
        <f t="shared" si="8"/>
        <v>4.4705882352941142</v>
      </c>
      <c r="N6" s="11">
        <f t="shared" si="9"/>
        <v>28.769841269841276</v>
      </c>
      <c r="O6" s="11">
        <f t="shared" si="10"/>
        <v>1.3463718820861672</v>
      </c>
      <c r="P6" s="11">
        <f>Tabela1[[#This Row],[excesso_imc]]-Tabela1[[#This Row],[perda_imc_1sem]]</f>
        <v>3.769841269841276</v>
      </c>
      <c r="Q6" s="11">
        <f>Tabela1[[#This Row],[perda_imc_1sem]]*100/Tabela1[[#This Row],[excesso_imc]]</f>
        <v>26.31578947368417</v>
      </c>
      <c r="R6" s="11">
        <f>Tabela1[[#This Row],[perda_imc_1sem]]*100/Tabela1[[#This Row],[imc_inicial]]</f>
        <v>4.4705882352941151</v>
      </c>
      <c r="S6" s="11">
        <v>80.7</v>
      </c>
      <c r="T6" s="12">
        <f t="shared" si="11"/>
        <v>4.2999999999999972</v>
      </c>
      <c r="U6" s="12">
        <f t="shared" si="12"/>
        <v>10.140000000000015</v>
      </c>
      <c r="V6" s="12">
        <f t="shared" si="13"/>
        <v>29.77839335180051</v>
      </c>
      <c r="W6" s="12">
        <f t="shared" si="14"/>
        <v>5.0588235294117609</v>
      </c>
      <c r="X6" s="12">
        <f t="shared" si="15"/>
        <v>28.592687074829936</v>
      </c>
      <c r="Y6" s="12">
        <f t="shared" si="16"/>
        <v>1.5235260770975074</v>
      </c>
      <c r="Z6" s="11">
        <f>Tabela1[[#This Row],[excesso_imc]]-Tabela1[[#This Row],[perda_imc_2sem]]</f>
        <v>3.5926870748299358</v>
      </c>
      <c r="AA6" s="11">
        <f>Tabela1[[#This Row],[perda_imc_2sem]]*100/Tabela1[[#This Row],[excesso_imc]]</f>
        <v>29.778393351800556</v>
      </c>
      <c r="AB6" s="11">
        <f>Tabela1[[#This Row],[perda_imc_2sem]]*100/Tabela1[[#This Row],[imc_inicial]]</f>
        <v>5.0588235294117698</v>
      </c>
      <c r="AC6" s="12">
        <v>80.2</v>
      </c>
      <c r="AD6" s="12">
        <f t="shared" si="17"/>
        <v>4.7999999999999972</v>
      </c>
      <c r="AE6" s="12">
        <f t="shared" si="18"/>
        <v>9.6400000000000148</v>
      </c>
      <c r="AF6" s="12">
        <f t="shared" si="19"/>
        <v>33.24099722991685</v>
      </c>
      <c r="AG6" s="12">
        <f t="shared" si="20"/>
        <v>5.6470588235294086</v>
      </c>
      <c r="AH6" s="12">
        <f t="shared" si="21"/>
        <v>28.415532879818599</v>
      </c>
      <c r="AI6" s="12">
        <f t="shared" si="22"/>
        <v>1.7006802721088441</v>
      </c>
      <c r="AJ6" s="11">
        <f>Tabela1[[#This Row],[excesso_imc]]-Tabela1[[#This Row],[perda_imc_1mes]]</f>
        <v>3.4155328798185991</v>
      </c>
      <c r="AK6" s="11">
        <f>Tabela1[[#This Row],[perda_imc_1mes]]*100/Tabela1[[#This Row],[excesso_imc]]</f>
        <v>33.240997229916871</v>
      </c>
      <c r="AL6" s="11">
        <f>Tabela1[[#This Row],[perda_imc_1mes]]*100/Tabela1[[#This Row],[imc_inicial]]</f>
        <v>5.6470588235294121</v>
      </c>
      <c r="AM6" s="12">
        <v>78.7</v>
      </c>
      <c r="AN6" s="12">
        <f t="shared" si="23"/>
        <v>6.2999999999999972</v>
      </c>
      <c r="AO6" s="12">
        <f t="shared" si="24"/>
        <v>8.1400000000000148</v>
      </c>
      <c r="AP6" s="12">
        <f t="shared" si="25"/>
        <v>43.628808864265878</v>
      </c>
      <c r="AQ6" s="12">
        <f t="shared" si="26"/>
        <v>7.4117647058823506</v>
      </c>
      <c r="AR6" s="12">
        <f t="shared" si="27"/>
        <v>27.884070294784586</v>
      </c>
      <c r="AS6" s="12">
        <f t="shared" si="28"/>
        <v>2.2321428571428577</v>
      </c>
      <c r="AT6" s="11">
        <f>Tabela1[[#This Row],[excesso_imc]]-Tabela1[[#This Row],[perda_imc_2mes]]</f>
        <v>2.8840702947845855</v>
      </c>
      <c r="AU6" s="11">
        <f>Tabela1[[#This Row],[perda_imc_2mes]]*100/Tabela1[[#This Row],[excesso_imc]]</f>
        <v>43.628808864265892</v>
      </c>
      <c r="AV6" s="11">
        <f>Tabela1[[#This Row],[perda_imc_2mes]]*100/Tabela1[[#This Row],[imc_inicial]]</f>
        <v>7.4117647058823541</v>
      </c>
      <c r="AW6" s="12">
        <v>76.8</v>
      </c>
      <c r="AX6" s="12">
        <f t="shared" ref="AX6:AX37" si="29">B6-AW6</f>
        <v>8.2000000000000028</v>
      </c>
      <c r="AY6" s="12">
        <f t="shared" ref="AY6:AY37" si="30">H6-AX6</f>
        <v>6.2400000000000091</v>
      </c>
      <c r="AZ6" s="12">
        <f t="shared" ref="AZ6:AZ37" si="31">AX6*100/H6</f>
        <v>56.786703601108002</v>
      </c>
      <c r="BA6" s="12">
        <f t="shared" ref="BA6:BA37" si="32">AX6*100/B6</f>
        <v>9.6470588235294148</v>
      </c>
      <c r="BB6" s="12">
        <f t="shared" ref="BB6:BB37" si="33">AW6/D6</f>
        <v>27.210884353741498</v>
      </c>
      <c r="BC6" s="13">
        <f t="shared" ref="BC6:BC37" si="34">E6-BB6</f>
        <v>2.9053287981859448</v>
      </c>
      <c r="BD6" s="11">
        <f>Tabela1[[#This Row],[excesso_imc]]-Tabela1[[#This Row],[perda_imc_3mes]]</f>
        <v>2.2108843537414984</v>
      </c>
      <c r="BE6" s="11">
        <f>Tabela1[[#This Row],[perda_imc_3mes]]*100/Tabela1[[#This Row],[excesso_imc]]</f>
        <v>56.786703601108051</v>
      </c>
      <c r="BF6" s="11">
        <f>Tabela1[[#This Row],[perda_imc_3mes]]*100/Tabela1[[#This Row],[imc_inicial]]</f>
        <v>9.6470588235294237</v>
      </c>
    </row>
    <row r="7" spans="1:58" s="14" customFormat="1" x14ac:dyDescent="0.3">
      <c r="A7" s="10" t="s">
        <v>21</v>
      </c>
      <c r="B7" s="11">
        <v>98.6</v>
      </c>
      <c r="C7" s="11">
        <v>1.7</v>
      </c>
      <c r="D7" s="11">
        <f t="shared" si="0"/>
        <v>2.8899999999999997</v>
      </c>
      <c r="E7" s="11">
        <f t="shared" si="1"/>
        <v>34.117647058823529</v>
      </c>
      <c r="F7" s="11">
        <f t="shared" si="2"/>
        <v>9.117647058823529</v>
      </c>
      <c r="G7" s="11">
        <f t="shared" si="3"/>
        <v>72.249999999999986</v>
      </c>
      <c r="H7" s="11">
        <f t="shared" si="4"/>
        <v>26.350000000000009</v>
      </c>
      <c r="I7" s="11">
        <v>93.6</v>
      </c>
      <c r="J7" s="11">
        <f t="shared" si="5"/>
        <v>5</v>
      </c>
      <c r="K7" s="11">
        <f t="shared" si="6"/>
        <v>21.350000000000009</v>
      </c>
      <c r="L7" s="11">
        <f t="shared" si="7"/>
        <v>18.975332068311189</v>
      </c>
      <c r="M7" s="11">
        <f t="shared" si="8"/>
        <v>5.0709939148073024</v>
      </c>
      <c r="N7" s="11">
        <f t="shared" si="9"/>
        <v>32.387543252595158</v>
      </c>
      <c r="O7" s="11">
        <f t="shared" si="10"/>
        <v>1.7301038062283709</v>
      </c>
      <c r="P7" s="11">
        <f>Tabela1[[#This Row],[excesso_imc]]-Tabela1[[#This Row],[perda_imc_1sem]]</f>
        <v>7.3875432525951581</v>
      </c>
      <c r="Q7" s="11">
        <f>Tabela1[[#This Row],[perda_imc_1sem]]*100/Tabela1[[#This Row],[excesso_imc]]</f>
        <v>18.975332068311165</v>
      </c>
      <c r="R7" s="11">
        <f>Tabela1[[#This Row],[perda_imc_1sem]]*100/Tabela1[[#This Row],[imc_inicial]]</f>
        <v>5.0709939148072944</v>
      </c>
      <c r="S7" s="11">
        <v>91.8</v>
      </c>
      <c r="T7" s="12">
        <f t="shared" si="11"/>
        <v>6.7999999999999972</v>
      </c>
      <c r="U7" s="12">
        <f t="shared" si="12"/>
        <v>19.550000000000011</v>
      </c>
      <c r="V7" s="12">
        <f t="shared" si="13"/>
        <v>25.80645161290321</v>
      </c>
      <c r="W7" s="12">
        <f t="shared" si="14"/>
        <v>6.8965517241379288</v>
      </c>
      <c r="X7" s="12">
        <f t="shared" si="15"/>
        <v>31.764705882352942</v>
      </c>
      <c r="Y7" s="12">
        <f t="shared" si="16"/>
        <v>2.352941176470587</v>
      </c>
      <c r="Z7" s="11">
        <f>Tabela1[[#This Row],[excesso_imc]]-Tabela1[[#This Row],[perda_imc_2sem]]</f>
        <v>6.764705882352942</v>
      </c>
      <c r="AA7" s="11">
        <f>Tabela1[[#This Row],[perda_imc_2sem]]*100/Tabela1[[#This Row],[excesso_imc]]</f>
        <v>25.806451612903214</v>
      </c>
      <c r="AB7" s="11">
        <f>Tabela1[[#This Row],[perda_imc_2sem]]*100/Tabela1[[#This Row],[imc_inicial]]</f>
        <v>6.8965517241379271</v>
      </c>
      <c r="AC7" s="12">
        <v>91.2</v>
      </c>
      <c r="AD7" s="12">
        <f t="shared" si="17"/>
        <v>7.3999999999999915</v>
      </c>
      <c r="AE7" s="12">
        <f t="shared" si="18"/>
        <v>18.950000000000017</v>
      </c>
      <c r="AF7" s="12">
        <f t="shared" si="19"/>
        <v>28.083491461100525</v>
      </c>
      <c r="AG7" s="12">
        <f t="shared" si="20"/>
        <v>7.5050709939147984</v>
      </c>
      <c r="AH7" s="12">
        <f t="shared" si="21"/>
        <v>31.55709342560554</v>
      </c>
      <c r="AI7" s="12">
        <f t="shared" si="22"/>
        <v>2.5605536332179888</v>
      </c>
      <c r="AJ7" s="11">
        <f>Tabela1[[#This Row],[excesso_imc]]-Tabela1[[#This Row],[perda_imc_1mes]]</f>
        <v>6.5570934256055402</v>
      </c>
      <c r="AK7" s="11">
        <f>Tabela1[[#This Row],[perda_imc_1mes]]*100/Tabela1[[#This Row],[excesso_imc]]</f>
        <v>28.083491461100525</v>
      </c>
      <c r="AL7" s="11">
        <f>Tabela1[[#This Row],[perda_imc_1mes]]*100/Tabela1[[#This Row],[imc_inicial]]</f>
        <v>7.5050709939147948</v>
      </c>
      <c r="AM7" s="12">
        <v>92</v>
      </c>
      <c r="AN7" s="12">
        <f t="shared" si="23"/>
        <v>6.5999999999999943</v>
      </c>
      <c r="AO7" s="12">
        <f t="shared" si="24"/>
        <v>19.750000000000014</v>
      </c>
      <c r="AP7" s="12">
        <f t="shared" si="25"/>
        <v>25.047438330170749</v>
      </c>
      <c r="AQ7" s="12">
        <f t="shared" si="26"/>
        <v>6.6937119675456334</v>
      </c>
      <c r="AR7" s="12">
        <f t="shared" si="27"/>
        <v>31.833910034602081</v>
      </c>
      <c r="AS7" s="12">
        <f t="shared" si="28"/>
        <v>2.2837370242214483</v>
      </c>
      <c r="AT7" s="11">
        <f>Tabela1[[#This Row],[excesso_imc]]-Tabela1[[#This Row],[perda_imc_2mes]]</f>
        <v>6.8339100346020807</v>
      </c>
      <c r="AU7" s="11">
        <f>Tabela1[[#This Row],[perda_imc_2mes]]*100/Tabela1[[#This Row],[excesso_imc]]</f>
        <v>25.047438330170728</v>
      </c>
      <c r="AV7" s="11">
        <f>Tabela1[[#This Row],[perda_imc_2mes]]*100/Tabela1[[#This Row],[imc_inicial]]</f>
        <v>6.6937119675456245</v>
      </c>
      <c r="AW7" s="12">
        <v>90</v>
      </c>
      <c r="AX7" s="12">
        <f t="shared" si="29"/>
        <v>8.5999999999999943</v>
      </c>
      <c r="AY7" s="12">
        <f t="shared" si="30"/>
        <v>17.750000000000014</v>
      </c>
      <c r="AZ7" s="12">
        <f t="shared" si="31"/>
        <v>32.637571157495223</v>
      </c>
      <c r="BA7" s="12">
        <f t="shared" si="32"/>
        <v>8.7221095334685543</v>
      </c>
      <c r="BB7" s="12">
        <f t="shared" si="33"/>
        <v>31.141868512110729</v>
      </c>
      <c r="BC7" s="13">
        <f t="shared" si="34"/>
        <v>2.9757785467127995</v>
      </c>
      <c r="BD7" s="11">
        <f>Tabela1[[#This Row],[excesso_imc]]-Tabela1[[#This Row],[perda_imc_3mes]]</f>
        <v>6.1418685121107295</v>
      </c>
      <c r="BE7" s="11">
        <f>Tabela1[[#This Row],[perda_imc_3mes]]*100/Tabela1[[#This Row],[excesso_imc]]</f>
        <v>32.637571157495223</v>
      </c>
      <c r="BF7" s="11">
        <f>Tabela1[[#This Row],[perda_imc_3mes]]*100/Tabela1[[#This Row],[imc_inicial]]</f>
        <v>8.7221095334685508</v>
      </c>
    </row>
    <row r="8" spans="1:58" s="14" customFormat="1" x14ac:dyDescent="0.3">
      <c r="A8" s="10" t="s">
        <v>27</v>
      </c>
      <c r="B8" s="11">
        <v>103.4</v>
      </c>
      <c r="C8" s="11">
        <v>1.63</v>
      </c>
      <c r="D8" s="11">
        <f t="shared" si="0"/>
        <v>2.6568999999999998</v>
      </c>
      <c r="E8" s="11">
        <f t="shared" si="1"/>
        <v>38.917535473672331</v>
      </c>
      <c r="F8" s="11">
        <f t="shared" si="2"/>
        <v>13.917535473672331</v>
      </c>
      <c r="G8" s="11">
        <f t="shared" si="3"/>
        <v>66.422499999999999</v>
      </c>
      <c r="H8" s="11">
        <f t="shared" si="4"/>
        <v>36.977500000000006</v>
      </c>
      <c r="I8" s="11">
        <v>98.5</v>
      </c>
      <c r="J8" s="11">
        <f t="shared" si="5"/>
        <v>4.9000000000000057</v>
      </c>
      <c r="K8" s="11">
        <f t="shared" si="6"/>
        <v>32.077500000000001</v>
      </c>
      <c r="L8" s="11">
        <f t="shared" si="7"/>
        <v>13.251301467108389</v>
      </c>
      <c r="M8" s="11">
        <f t="shared" si="8"/>
        <v>4.7388781431334674</v>
      </c>
      <c r="N8" s="11">
        <f t="shared" si="9"/>
        <v>37.073280891264261</v>
      </c>
      <c r="O8" s="11">
        <f t="shared" si="10"/>
        <v>1.8442545824080696</v>
      </c>
      <c r="P8" s="11">
        <f>Tabela1[[#This Row],[excesso_imc]]-Tabela1[[#This Row],[perda_imc_1sem]]</f>
        <v>12.073280891264261</v>
      </c>
      <c r="Q8" s="11">
        <f>Tabela1[[#This Row],[perda_imc_1sem]]*100/Tabela1[[#This Row],[excesso_imc]]</f>
        <v>13.251301467108371</v>
      </c>
      <c r="R8" s="11">
        <f>Tabela1[[#This Row],[perda_imc_1sem]]*100/Tabela1[[#This Row],[imc_inicial]]</f>
        <v>4.7388781431334621</v>
      </c>
      <c r="S8" s="11">
        <v>97.4</v>
      </c>
      <c r="T8" s="12">
        <f t="shared" si="11"/>
        <v>6</v>
      </c>
      <c r="U8" s="12">
        <f t="shared" si="12"/>
        <v>30.977500000000006</v>
      </c>
      <c r="V8" s="12">
        <f t="shared" si="13"/>
        <v>16.226083429112297</v>
      </c>
      <c r="W8" s="12">
        <f t="shared" si="14"/>
        <v>5.8027079303675047</v>
      </c>
      <c r="X8" s="12">
        <f t="shared" si="15"/>
        <v>36.659264556437961</v>
      </c>
      <c r="Y8" s="12">
        <f t="shared" si="16"/>
        <v>2.2582709172343698</v>
      </c>
      <c r="Z8" s="11">
        <f>Tabela1[[#This Row],[excesso_imc]]-Tabela1[[#This Row],[perda_imc_2sem]]</f>
        <v>11.659264556437961</v>
      </c>
      <c r="AA8" s="11">
        <f>Tabela1[[#This Row],[perda_imc_2sem]]*100/Tabela1[[#This Row],[excesso_imc]]</f>
        <v>16.226083429112283</v>
      </c>
      <c r="AB8" s="11">
        <f>Tabela1[[#This Row],[perda_imc_2sem]]*100/Tabela1[[#This Row],[imc_inicial]]</f>
        <v>5.8027079303675011</v>
      </c>
      <c r="AC8" s="12">
        <v>97.7</v>
      </c>
      <c r="AD8" s="12">
        <f t="shared" si="17"/>
        <v>5.7000000000000028</v>
      </c>
      <c r="AE8" s="12">
        <f t="shared" si="18"/>
        <v>31.277500000000003</v>
      </c>
      <c r="AF8" s="12">
        <f t="shared" si="19"/>
        <v>15.414779257656686</v>
      </c>
      <c r="AG8" s="12">
        <f t="shared" si="20"/>
        <v>5.5125725338491316</v>
      </c>
      <c r="AH8" s="12">
        <f t="shared" si="21"/>
        <v>36.772178102299677</v>
      </c>
      <c r="AI8" s="12">
        <f t="shared" si="22"/>
        <v>2.1453573713726541</v>
      </c>
      <c r="AJ8" s="11">
        <f>Tabela1[[#This Row],[excesso_imc]]-Tabela1[[#This Row],[perda_imc_1mes]]</f>
        <v>11.772178102299677</v>
      </c>
      <c r="AK8" s="11">
        <f>Tabela1[[#This Row],[perda_imc_1mes]]*100/Tabela1[[#This Row],[excesso_imc]]</f>
        <v>15.41477925765669</v>
      </c>
      <c r="AL8" s="11">
        <f>Tabela1[[#This Row],[perda_imc_1mes]]*100/Tabela1[[#This Row],[imc_inicial]]</f>
        <v>5.5125725338491334</v>
      </c>
      <c r="AM8" s="12">
        <v>98.9</v>
      </c>
      <c r="AN8" s="12">
        <f t="shared" si="23"/>
        <v>4.5</v>
      </c>
      <c r="AO8" s="12">
        <f t="shared" si="24"/>
        <v>32.477500000000006</v>
      </c>
      <c r="AP8" s="12">
        <f t="shared" si="25"/>
        <v>12.169562571834222</v>
      </c>
      <c r="AQ8" s="12">
        <f t="shared" si="26"/>
        <v>4.3520309477756287</v>
      </c>
      <c r="AR8" s="12">
        <f t="shared" si="27"/>
        <v>37.223832285746553</v>
      </c>
      <c r="AS8" s="12">
        <f t="shared" si="28"/>
        <v>1.6937031879257773</v>
      </c>
      <c r="AT8" s="11">
        <f>Tabela1[[#This Row],[excesso_imc]]-Tabela1[[#This Row],[perda_imc_2mes]]</f>
        <v>12.223832285746553</v>
      </c>
      <c r="AU8" s="11">
        <f>Tabela1[[#This Row],[perda_imc_2mes]]*100/Tabela1[[#This Row],[excesso_imc]]</f>
        <v>12.169562571834213</v>
      </c>
      <c r="AV8" s="11">
        <f>Tabela1[[#This Row],[perda_imc_2mes]]*100/Tabela1[[#This Row],[imc_inicial]]</f>
        <v>4.352030947775626</v>
      </c>
      <c r="AW8" s="12">
        <v>98</v>
      </c>
      <c r="AX8" s="12">
        <f t="shared" si="29"/>
        <v>5.4000000000000057</v>
      </c>
      <c r="AY8" s="12">
        <f t="shared" si="30"/>
        <v>31.577500000000001</v>
      </c>
      <c r="AZ8" s="12">
        <f t="shared" si="31"/>
        <v>14.603475086201081</v>
      </c>
      <c r="BA8" s="12">
        <f t="shared" si="32"/>
        <v>5.2224371373307594</v>
      </c>
      <c r="BB8" s="12">
        <f t="shared" si="33"/>
        <v>36.885091648161392</v>
      </c>
      <c r="BC8" s="13">
        <f t="shared" si="34"/>
        <v>2.0324438255109385</v>
      </c>
      <c r="BD8" s="11">
        <f>Tabela1[[#This Row],[excesso_imc]]-Tabela1[[#This Row],[perda_imc_3mes]]</f>
        <v>11.885091648161392</v>
      </c>
      <c r="BE8" s="11">
        <f>Tabela1[[#This Row],[perda_imc_3mes]]*100/Tabela1[[#This Row],[excesso_imc]]</f>
        <v>14.603475086201096</v>
      </c>
      <c r="BF8" s="11">
        <f>Tabela1[[#This Row],[perda_imc_3mes]]*100/Tabela1[[#This Row],[imc_inicial]]</f>
        <v>5.2224371373307656</v>
      </c>
    </row>
    <row r="9" spans="1:58" s="14" customFormat="1" x14ac:dyDescent="0.3">
      <c r="A9" s="10" t="s">
        <v>8</v>
      </c>
      <c r="B9" s="11">
        <v>96.2</v>
      </c>
      <c r="C9" s="11">
        <v>1.74</v>
      </c>
      <c r="D9" s="11">
        <f t="shared" si="0"/>
        <v>3.0276000000000001</v>
      </c>
      <c r="E9" s="11">
        <f t="shared" si="1"/>
        <v>31.774342713700623</v>
      </c>
      <c r="F9" s="11">
        <f t="shared" si="2"/>
        <v>6.7743427137006229</v>
      </c>
      <c r="G9" s="11">
        <f t="shared" si="3"/>
        <v>75.69</v>
      </c>
      <c r="H9" s="11">
        <f t="shared" si="4"/>
        <v>20.510000000000005</v>
      </c>
      <c r="I9" s="11">
        <v>91.1</v>
      </c>
      <c r="J9" s="11">
        <f t="shared" si="5"/>
        <v>5.1000000000000085</v>
      </c>
      <c r="K9" s="11">
        <f t="shared" si="6"/>
        <v>15.409999999999997</v>
      </c>
      <c r="L9" s="11">
        <f t="shared" si="7"/>
        <v>24.865919063871317</v>
      </c>
      <c r="M9" s="11">
        <f t="shared" si="8"/>
        <v>5.3014553014553103</v>
      </c>
      <c r="N9" s="11">
        <f t="shared" si="9"/>
        <v>30.089840137402561</v>
      </c>
      <c r="O9" s="11">
        <f t="shared" si="10"/>
        <v>1.6845025762980619</v>
      </c>
      <c r="P9" s="11">
        <f>Tabela1[[#This Row],[excesso_imc]]-Tabela1[[#This Row],[perda_imc_1sem]]</f>
        <v>5.089840137402561</v>
      </c>
      <c r="Q9" s="11">
        <f>Tabela1[[#This Row],[perda_imc_1sem]]*100/Tabela1[[#This Row],[excesso_imc]]</f>
        <v>24.865919063871331</v>
      </c>
      <c r="R9" s="11">
        <f>Tabela1[[#This Row],[perda_imc_1sem]]*100/Tabela1[[#This Row],[imc_inicial]]</f>
        <v>5.301455301455313</v>
      </c>
      <c r="S9" s="11">
        <v>90.8</v>
      </c>
      <c r="T9" s="12">
        <f t="shared" si="11"/>
        <v>5.4000000000000057</v>
      </c>
      <c r="U9" s="12">
        <f t="shared" si="12"/>
        <v>15.11</v>
      </c>
      <c r="V9" s="12">
        <f t="shared" si="13"/>
        <v>26.328620185275497</v>
      </c>
      <c r="W9" s="12">
        <f t="shared" si="14"/>
        <v>5.6133056133056192</v>
      </c>
      <c r="X9" s="12">
        <f t="shared" si="15"/>
        <v>29.9907517505615</v>
      </c>
      <c r="Y9" s="12">
        <f t="shared" si="16"/>
        <v>1.7835909631391225</v>
      </c>
      <c r="Z9" s="11">
        <f>Tabela1[[#This Row],[excesso_imc]]-Tabela1[[#This Row],[perda_imc_2sem]]</f>
        <v>4.9907517505615004</v>
      </c>
      <c r="AA9" s="11">
        <f>Tabela1[[#This Row],[perda_imc_2sem]]*100/Tabela1[[#This Row],[excesso_imc]]</f>
        <v>26.328620185275501</v>
      </c>
      <c r="AB9" s="11">
        <f>Tabela1[[#This Row],[perda_imc_2sem]]*100/Tabela1[[#This Row],[imc_inicial]]</f>
        <v>5.6133056133056201</v>
      </c>
      <c r="AC9" s="12">
        <v>87</v>
      </c>
      <c r="AD9" s="12">
        <f t="shared" si="17"/>
        <v>9.2000000000000028</v>
      </c>
      <c r="AE9" s="12">
        <f t="shared" si="18"/>
        <v>11.310000000000002</v>
      </c>
      <c r="AF9" s="12">
        <f t="shared" si="19"/>
        <v>44.856167723061922</v>
      </c>
      <c r="AG9" s="12">
        <f t="shared" si="20"/>
        <v>9.5634095634095662</v>
      </c>
      <c r="AH9" s="12">
        <f t="shared" si="21"/>
        <v>28.735632183908045</v>
      </c>
      <c r="AI9" s="12">
        <f t="shared" si="22"/>
        <v>3.0387105297925778</v>
      </c>
      <c r="AJ9" s="11">
        <f>Tabela1[[#This Row],[excesso_imc]]-Tabela1[[#This Row],[perda_imc_1mes]]</f>
        <v>3.7356321839080451</v>
      </c>
      <c r="AK9" s="11">
        <f>Tabela1[[#This Row],[perda_imc_1mes]]*100/Tabela1[[#This Row],[excesso_imc]]</f>
        <v>44.856167723061951</v>
      </c>
      <c r="AL9" s="11">
        <f>Tabela1[[#This Row],[perda_imc_1mes]]*100/Tabela1[[#This Row],[imc_inicial]]</f>
        <v>9.5634095634095715</v>
      </c>
      <c r="AM9" s="12">
        <v>83.7</v>
      </c>
      <c r="AN9" s="12">
        <f t="shared" si="23"/>
        <v>12.5</v>
      </c>
      <c r="AO9" s="12">
        <f t="shared" si="24"/>
        <v>8.0100000000000051</v>
      </c>
      <c r="AP9" s="12">
        <f t="shared" si="25"/>
        <v>60.945880058508031</v>
      </c>
      <c r="AQ9" s="12">
        <f t="shared" si="26"/>
        <v>12.993762993762994</v>
      </c>
      <c r="AR9" s="12">
        <f t="shared" si="27"/>
        <v>27.645659928656361</v>
      </c>
      <c r="AS9" s="12">
        <f t="shared" si="28"/>
        <v>4.128682785044262</v>
      </c>
      <c r="AT9" s="11">
        <f>Tabela1[[#This Row],[excesso_imc]]-Tabela1[[#This Row],[perda_imc_2mes]]</f>
        <v>2.6456599286563609</v>
      </c>
      <c r="AU9" s="11">
        <f>Tabela1[[#This Row],[perda_imc_2mes]]*100/Tabela1[[#This Row],[excesso_imc]]</f>
        <v>60.945880058508067</v>
      </c>
      <c r="AV9" s="11">
        <f>Tabela1[[#This Row],[perda_imc_2mes]]*100/Tabela1[[#This Row],[imc_inicial]]</f>
        <v>12.993762993763001</v>
      </c>
      <c r="AW9" s="12">
        <v>79.8</v>
      </c>
      <c r="AX9" s="12">
        <f t="shared" si="29"/>
        <v>16.400000000000006</v>
      </c>
      <c r="AY9" s="12">
        <f t="shared" si="30"/>
        <v>4.1099999999999994</v>
      </c>
      <c r="AZ9" s="12">
        <f t="shared" si="31"/>
        <v>79.960994636762564</v>
      </c>
      <c r="BA9" s="12">
        <f t="shared" si="32"/>
        <v>17.047817047817052</v>
      </c>
      <c r="BB9" s="12">
        <f t="shared" si="33"/>
        <v>26.357510899722552</v>
      </c>
      <c r="BC9" s="13">
        <f t="shared" si="34"/>
        <v>5.4168318139780709</v>
      </c>
      <c r="BD9" s="11">
        <f>Tabela1[[#This Row],[excesso_imc]]-Tabela1[[#This Row],[perda_imc_3mes]]</f>
        <v>1.357510899722552</v>
      </c>
      <c r="BE9" s="11">
        <f>Tabela1[[#This Row],[perda_imc_3mes]]*100/Tabela1[[#This Row],[excesso_imc]]</f>
        <v>79.960994636762564</v>
      </c>
      <c r="BF9" s="11">
        <f>Tabela1[[#This Row],[perda_imc_3mes]]*100/Tabela1[[#This Row],[imc_inicial]]</f>
        <v>17.047817047817052</v>
      </c>
    </row>
    <row r="10" spans="1:58" s="14" customFormat="1" x14ac:dyDescent="0.3">
      <c r="A10" s="10" t="s">
        <v>28</v>
      </c>
      <c r="B10" s="11">
        <v>90.9</v>
      </c>
      <c r="C10" s="11">
        <v>1.63</v>
      </c>
      <c r="D10" s="11">
        <f t="shared" si="0"/>
        <v>2.6568999999999998</v>
      </c>
      <c r="E10" s="11">
        <f t="shared" si="1"/>
        <v>34.212804396100722</v>
      </c>
      <c r="F10" s="11">
        <f t="shared" si="2"/>
        <v>9.2128043961007222</v>
      </c>
      <c r="G10" s="11">
        <f t="shared" si="3"/>
        <v>66.422499999999999</v>
      </c>
      <c r="H10" s="11">
        <f t="shared" si="4"/>
        <v>24.477500000000006</v>
      </c>
      <c r="I10" s="11">
        <v>85.3</v>
      </c>
      <c r="J10" s="11">
        <f t="shared" si="5"/>
        <v>5.6000000000000085</v>
      </c>
      <c r="K10" s="11">
        <f t="shared" si="6"/>
        <v>18.877499999999998</v>
      </c>
      <c r="L10" s="11">
        <f t="shared" si="7"/>
        <v>22.878153406189387</v>
      </c>
      <c r="M10" s="11">
        <f t="shared" si="8"/>
        <v>6.16061606160617</v>
      </c>
      <c r="N10" s="11">
        <f t="shared" si="9"/>
        <v>32.105084873348638</v>
      </c>
      <c r="O10" s="11">
        <f t="shared" si="10"/>
        <v>2.1077195227520846</v>
      </c>
      <c r="P10" s="11">
        <f>Tabela1[[#This Row],[excesso_imc]]-Tabela1[[#This Row],[perda_imc_1sem]]</f>
        <v>7.1050848733486376</v>
      </c>
      <c r="Q10" s="11">
        <f>Tabela1[[#This Row],[perda_imc_1sem]]*100/Tabela1[[#This Row],[excesso_imc]]</f>
        <v>22.878153406189405</v>
      </c>
      <c r="R10" s="11">
        <f>Tabela1[[#This Row],[perda_imc_1sem]]*100/Tabela1[[#This Row],[imc_inicial]]</f>
        <v>6.1606160616061754</v>
      </c>
      <c r="S10" s="11">
        <v>85.5</v>
      </c>
      <c r="T10" s="12">
        <f t="shared" si="11"/>
        <v>5.4000000000000057</v>
      </c>
      <c r="U10" s="12">
        <f t="shared" si="12"/>
        <v>19.077500000000001</v>
      </c>
      <c r="V10" s="12">
        <f t="shared" si="13"/>
        <v>22.061076498825468</v>
      </c>
      <c r="W10" s="12">
        <f t="shared" si="14"/>
        <v>5.9405940594059468</v>
      </c>
      <c r="X10" s="12">
        <f t="shared" si="15"/>
        <v>32.180360570589791</v>
      </c>
      <c r="Y10" s="12">
        <f t="shared" si="16"/>
        <v>2.0324438255109314</v>
      </c>
      <c r="Z10" s="11">
        <f>Tabela1[[#This Row],[excesso_imc]]-Tabela1[[#This Row],[perda_imc_2sem]]</f>
        <v>7.1803605705897908</v>
      </c>
      <c r="AA10" s="11">
        <f>Tabela1[[#This Row],[perda_imc_2sem]]*100/Tabela1[[#This Row],[excesso_imc]]</f>
        <v>22.061076498825418</v>
      </c>
      <c r="AB10" s="11">
        <f>Tabela1[[#This Row],[perda_imc_2sem]]*100/Tabela1[[#This Row],[imc_inicial]]</f>
        <v>5.9405940594059325</v>
      </c>
      <c r="AC10" s="12">
        <v>85.3</v>
      </c>
      <c r="AD10" s="12">
        <f t="shared" si="17"/>
        <v>5.6000000000000085</v>
      </c>
      <c r="AE10" s="12">
        <f t="shared" si="18"/>
        <v>18.877499999999998</v>
      </c>
      <c r="AF10" s="12">
        <f t="shared" si="19"/>
        <v>22.878153406189387</v>
      </c>
      <c r="AG10" s="12">
        <f t="shared" si="20"/>
        <v>6.16061606160617</v>
      </c>
      <c r="AH10" s="12">
        <f t="shared" si="21"/>
        <v>32.105084873348638</v>
      </c>
      <c r="AI10" s="12">
        <f t="shared" si="22"/>
        <v>2.1077195227520846</v>
      </c>
      <c r="AJ10" s="11">
        <f>Tabela1[[#This Row],[excesso_imc]]-Tabela1[[#This Row],[perda_imc_1mes]]</f>
        <v>7.1050848733486376</v>
      </c>
      <c r="AK10" s="11">
        <f>Tabela1[[#This Row],[perda_imc_1mes]]*100/Tabela1[[#This Row],[excesso_imc]]</f>
        <v>22.878153406189405</v>
      </c>
      <c r="AL10" s="11">
        <f>Tabela1[[#This Row],[perda_imc_1mes]]*100/Tabela1[[#This Row],[imc_inicial]]</f>
        <v>6.1606160616061754</v>
      </c>
      <c r="AM10" s="12">
        <v>84.1</v>
      </c>
      <c r="AN10" s="12">
        <f t="shared" si="23"/>
        <v>6.8000000000000114</v>
      </c>
      <c r="AO10" s="12">
        <f t="shared" si="24"/>
        <v>17.677499999999995</v>
      </c>
      <c r="AP10" s="12">
        <f t="shared" si="25"/>
        <v>27.780614850372832</v>
      </c>
      <c r="AQ10" s="12">
        <f t="shared" si="26"/>
        <v>7.4807480748074928</v>
      </c>
      <c r="AR10" s="12">
        <f t="shared" si="27"/>
        <v>31.653430689901764</v>
      </c>
      <c r="AS10" s="12">
        <f t="shared" si="28"/>
        <v>2.5593737061989579</v>
      </c>
      <c r="AT10" s="11">
        <f>Tabela1[[#This Row],[excesso_imc]]-Tabela1[[#This Row],[perda_imc_2mes]]</f>
        <v>6.6534306899017643</v>
      </c>
      <c r="AU10" s="11">
        <f>Tabela1[[#This Row],[perda_imc_2mes]]*100/Tabela1[[#This Row],[excesso_imc]]</f>
        <v>27.780614850372825</v>
      </c>
      <c r="AV10" s="11">
        <f>Tabela1[[#This Row],[perda_imc_2mes]]*100/Tabela1[[#This Row],[imc_inicial]]</f>
        <v>7.4807480748074919</v>
      </c>
      <c r="AW10" s="12">
        <v>84.5</v>
      </c>
      <c r="AX10" s="12">
        <f t="shared" si="29"/>
        <v>6.4000000000000057</v>
      </c>
      <c r="AY10" s="12">
        <f t="shared" si="30"/>
        <v>18.077500000000001</v>
      </c>
      <c r="AZ10" s="12">
        <f t="shared" si="31"/>
        <v>26.146461035644997</v>
      </c>
      <c r="BA10" s="12">
        <f t="shared" si="32"/>
        <v>7.0407040704070463</v>
      </c>
      <c r="BB10" s="12">
        <f t="shared" si="33"/>
        <v>31.80398208438406</v>
      </c>
      <c r="BC10" s="13">
        <f t="shared" si="34"/>
        <v>2.4088223117166621</v>
      </c>
      <c r="BD10" s="11">
        <f>Tabela1[[#This Row],[excesso_imc]]-Tabela1[[#This Row],[perda_imc_3mes]]</f>
        <v>6.8039820843840602</v>
      </c>
      <c r="BE10" s="11">
        <f>Tabela1[[#This Row],[perda_imc_3mes]]*100/Tabela1[[#This Row],[excesso_imc]]</f>
        <v>26.146461035644968</v>
      </c>
      <c r="BF10" s="11">
        <f>Tabela1[[#This Row],[perda_imc_3mes]]*100/Tabela1[[#This Row],[imc_inicial]]</f>
        <v>7.0407040704070392</v>
      </c>
    </row>
    <row r="11" spans="1:58" s="14" customFormat="1" x14ac:dyDescent="0.3">
      <c r="A11" s="10" t="s">
        <v>11</v>
      </c>
      <c r="B11" s="11">
        <v>146.5</v>
      </c>
      <c r="C11" s="11">
        <v>1.93</v>
      </c>
      <c r="D11" s="11">
        <f t="shared" si="0"/>
        <v>3.7248999999999999</v>
      </c>
      <c r="E11" s="11">
        <f t="shared" si="1"/>
        <v>39.329914897044219</v>
      </c>
      <c r="F11" s="11">
        <f t="shared" si="2"/>
        <v>14.329914897044219</v>
      </c>
      <c r="G11" s="11">
        <f t="shared" si="3"/>
        <v>93.122500000000002</v>
      </c>
      <c r="H11" s="11">
        <f t="shared" si="4"/>
        <v>53.377499999999998</v>
      </c>
      <c r="I11" s="11">
        <v>136</v>
      </c>
      <c r="J11" s="11">
        <f t="shared" si="5"/>
        <v>10.5</v>
      </c>
      <c r="K11" s="11">
        <f t="shared" si="6"/>
        <v>42.877499999999998</v>
      </c>
      <c r="L11" s="11">
        <f t="shared" si="7"/>
        <v>19.671209779401433</v>
      </c>
      <c r="M11" s="11">
        <f t="shared" si="8"/>
        <v>7.1672354948805461</v>
      </c>
      <c r="N11" s="11">
        <f t="shared" si="9"/>
        <v>36.511047276436955</v>
      </c>
      <c r="O11" s="11">
        <f t="shared" si="10"/>
        <v>2.8188676206072643</v>
      </c>
      <c r="P11" s="11">
        <f>Tabela1[[#This Row],[excesso_imc]]-Tabela1[[#This Row],[perda_imc_1sem]]</f>
        <v>11.511047276436955</v>
      </c>
      <c r="Q11" s="11">
        <f>Tabela1[[#This Row],[perda_imc_1sem]]*100/Tabela1[[#This Row],[excesso_imc]]</f>
        <v>19.671209779401426</v>
      </c>
      <c r="R11" s="11">
        <f>Tabela1[[#This Row],[perda_imc_1sem]]*100/Tabela1[[#This Row],[imc_inicial]]</f>
        <v>7.1672354948805443</v>
      </c>
      <c r="S11" s="11">
        <v>132.5</v>
      </c>
      <c r="T11" s="12">
        <f t="shared" si="11"/>
        <v>14</v>
      </c>
      <c r="U11" s="12">
        <f t="shared" si="12"/>
        <v>39.377499999999998</v>
      </c>
      <c r="V11" s="12">
        <f t="shared" si="13"/>
        <v>26.22827970586858</v>
      </c>
      <c r="W11" s="12">
        <f t="shared" si="14"/>
        <v>9.5563139931740615</v>
      </c>
      <c r="X11" s="12">
        <f t="shared" si="15"/>
        <v>35.571424736234533</v>
      </c>
      <c r="Y11" s="12">
        <f t="shared" si="16"/>
        <v>3.7584901608096857</v>
      </c>
      <c r="Z11" s="11">
        <f>Tabela1[[#This Row],[excesso_imc]]-Tabela1[[#This Row],[perda_imc_2sem]]</f>
        <v>10.571424736234533</v>
      </c>
      <c r="AA11" s="11">
        <f>Tabela1[[#This Row],[perda_imc_2sem]]*100/Tabela1[[#This Row],[excesso_imc]]</f>
        <v>26.228279705868569</v>
      </c>
      <c r="AB11" s="11">
        <f>Tabela1[[#This Row],[perda_imc_2sem]]*100/Tabela1[[#This Row],[imc_inicial]]</f>
        <v>9.5563139931740597</v>
      </c>
      <c r="AC11" s="12">
        <v>128.6</v>
      </c>
      <c r="AD11" s="12">
        <f t="shared" si="17"/>
        <v>17.900000000000006</v>
      </c>
      <c r="AE11" s="12">
        <f t="shared" si="18"/>
        <v>35.477499999999992</v>
      </c>
      <c r="AF11" s="12">
        <f t="shared" si="19"/>
        <v>33.534729052503408</v>
      </c>
      <c r="AG11" s="12">
        <f t="shared" si="20"/>
        <v>12.218430034129696</v>
      </c>
      <c r="AH11" s="12">
        <f t="shared" si="21"/>
        <v>34.524416762866117</v>
      </c>
      <c r="AI11" s="12">
        <f t="shared" si="22"/>
        <v>4.8054981341781016</v>
      </c>
      <c r="AJ11" s="11">
        <f>Tabela1[[#This Row],[excesso_imc]]-Tabela1[[#This Row],[perda_imc_1mes]]</f>
        <v>9.5244167628661174</v>
      </c>
      <c r="AK11" s="11">
        <f>Tabela1[[#This Row],[perda_imc_1mes]]*100/Tabela1[[#This Row],[excesso_imc]]</f>
        <v>33.534729052503408</v>
      </c>
      <c r="AL11" s="11">
        <f>Tabela1[[#This Row],[perda_imc_1mes]]*100/Tabela1[[#This Row],[imc_inicial]]</f>
        <v>12.218430034129698</v>
      </c>
      <c r="AM11" s="12">
        <v>124.2</v>
      </c>
      <c r="AN11" s="12">
        <f t="shared" si="23"/>
        <v>22.299999999999997</v>
      </c>
      <c r="AO11" s="12">
        <f t="shared" si="24"/>
        <v>31.077500000000001</v>
      </c>
      <c r="AP11" s="12">
        <f t="shared" si="25"/>
        <v>41.7779026743478</v>
      </c>
      <c r="AQ11" s="12">
        <f t="shared" si="26"/>
        <v>15.221843003412966</v>
      </c>
      <c r="AR11" s="12">
        <f t="shared" si="27"/>
        <v>33.343176998040221</v>
      </c>
      <c r="AS11" s="12">
        <f t="shared" si="28"/>
        <v>5.9867378990039981</v>
      </c>
      <c r="AT11" s="11">
        <f>Tabela1[[#This Row],[excesso_imc]]-Tabela1[[#This Row],[perda_imc_2mes]]</f>
        <v>8.3431769980402208</v>
      </c>
      <c r="AU11" s="11">
        <f>Tabela1[[#This Row],[perda_imc_2mes]]*100/Tabela1[[#This Row],[excesso_imc]]</f>
        <v>41.777902674347786</v>
      </c>
      <c r="AV11" s="11">
        <f>Tabela1[[#This Row],[perda_imc_2mes]]*100/Tabela1[[#This Row],[imc_inicial]]</f>
        <v>15.221843003412964</v>
      </c>
      <c r="AW11" s="12">
        <v>121.1</v>
      </c>
      <c r="AX11" s="12">
        <f t="shared" si="29"/>
        <v>25.400000000000006</v>
      </c>
      <c r="AY11" s="12">
        <f t="shared" si="30"/>
        <v>27.977499999999992</v>
      </c>
      <c r="AZ11" s="12">
        <f t="shared" si="31"/>
        <v>47.585593180647287</v>
      </c>
      <c r="BA11" s="12">
        <f t="shared" si="32"/>
        <v>17.337883959044373</v>
      </c>
      <c r="BB11" s="12">
        <f t="shared" si="33"/>
        <v>32.510939891003787</v>
      </c>
      <c r="BC11" s="13">
        <f>E11-BB11</f>
        <v>6.8189750060404322</v>
      </c>
      <c r="BD11" s="11">
        <f>Tabela1[[#This Row],[excesso_imc]]-Tabela1[[#This Row],[perda_imc_3mes]]</f>
        <v>7.5109398910037868</v>
      </c>
      <c r="BE11" s="11">
        <f>Tabela1[[#This Row],[perda_imc_3mes]]*100/Tabela1[[#This Row],[excesso_imc]]</f>
        <v>47.58559318064728</v>
      </c>
      <c r="BF11" s="11">
        <f>Tabela1[[#This Row],[perda_imc_3mes]]*100/Tabela1[[#This Row],[imc_inicial]]</f>
        <v>17.337883959044373</v>
      </c>
    </row>
    <row r="12" spans="1:58" s="14" customFormat="1" x14ac:dyDescent="0.3">
      <c r="A12" s="10" t="s">
        <v>7</v>
      </c>
      <c r="B12" s="11">
        <v>96.7</v>
      </c>
      <c r="C12" s="11">
        <v>1.67</v>
      </c>
      <c r="D12" s="11">
        <f t="shared" si="0"/>
        <v>2.7888999999999999</v>
      </c>
      <c r="E12" s="11">
        <f t="shared" si="1"/>
        <v>34.673168632794294</v>
      </c>
      <c r="F12" s="11">
        <f t="shared" si="2"/>
        <v>9.6731686327942938</v>
      </c>
      <c r="G12" s="11">
        <f t="shared" si="3"/>
        <v>69.722499999999997</v>
      </c>
      <c r="H12" s="11">
        <f t="shared" si="4"/>
        <v>26.977500000000006</v>
      </c>
      <c r="I12" s="11">
        <v>93</v>
      </c>
      <c r="J12" s="11">
        <f t="shared" si="5"/>
        <v>3.7000000000000028</v>
      </c>
      <c r="K12" s="11">
        <f t="shared" si="6"/>
        <v>23.277500000000003</v>
      </c>
      <c r="L12" s="11">
        <f t="shared" si="7"/>
        <v>13.715132981188034</v>
      </c>
      <c r="M12" s="11">
        <f t="shared" si="8"/>
        <v>3.826266804550158</v>
      </c>
      <c r="N12" s="11">
        <f t="shared" si="9"/>
        <v>33.346480691311989</v>
      </c>
      <c r="O12" s="11">
        <f t="shared" si="10"/>
        <v>1.3266879414823052</v>
      </c>
      <c r="P12" s="11">
        <f>Tabela1[[#This Row],[excesso_imc]]-Tabela1[[#This Row],[perda_imc_1sem]]</f>
        <v>8.3464806913119887</v>
      </c>
      <c r="Q12" s="11">
        <f>Tabela1[[#This Row],[perda_imc_1sem]]*100/Tabela1[[#This Row],[excesso_imc]]</f>
        <v>13.715132981188027</v>
      </c>
      <c r="R12" s="11">
        <f>Tabela1[[#This Row],[perda_imc_1sem]]*100/Tabela1[[#This Row],[imc_inicial]]</f>
        <v>3.8262668045501558</v>
      </c>
      <c r="S12" s="11">
        <v>91</v>
      </c>
      <c r="T12" s="12">
        <f t="shared" si="11"/>
        <v>5.7000000000000028</v>
      </c>
      <c r="U12" s="12">
        <f t="shared" si="12"/>
        <v>21.277500000000003</v>
      </c>
      <c r="V12" s="12">
        <f t="shared" si="13"/>
        <v>21.128718376424803</v>
      </c>
      <c r="W12" s="12">
        <f t="shared" si="14"/>
        <v>5.8945191313340253</v>
      </c>
      <c r="X12" s="12">
        <f t="shared" si="15"/>
        <v>32.629352074294523</v>
      </c>
      <c r="Y12" s="12">
        <f t="shared" si="16"/>
        <v>2.0438165584997705</v>
      </c>
      <c r="Z12" s="11">
        <f>Tabela1[[#This Row],[excesso_imc]]-Tabela1[[#This Row],[perda_imc_2sem]]</f>
        <v>7.6293520742945233</v>
      </c>
      <c r="AA12" s="11">
        <f>Tabela1[[#This Row],[perda_imc_2sem]]*100/Tabela1[[#This Row],[excesso_imc]]</f>
        <v>21.128718376424832</v>
      </c>
      <c r="AB12" s="11">
        <f>Tabela1[[#This Row],[perda_imc_2sem]]*100/Tabela1[[#This Row],[imc_inicial]]</f>
        <v>5.8945191313340324</v>
      </c>
      <c r="AC12" s="12">
        <v>92.2</v>
      </c>
      <c r="AD12" s="12">
        <f t="shared" si="17"/>
        <v>4.5</v>
      </c>
      <c r="AE12" s="12">
        <f t="shared" si="18"/>
        <v>22.477500000000006</v>
      </c>
      <c r="AF12" s="12">
        <f t="shared" si="19"/>
        <v>16.680567139282733</v>
      </c>
      <c r="AG12" s="12">
        <f t="shared" si="20"/>
        <v>4.6535677352637022</v>
      </c>
      <c r="AH12" s="12">
        <f t="shared" si="21"/>
        <v>33.059629244505004</v>
      </c>
      <c r="AI12" s="12">
        <f t="shared" si="22"/>
        <v>1.6135393882892899</v>
      </c>
      <c r="AJ12" s="11">
        <f>Tabela1[[#This Row],[excesso_imc]]-Tabela1[[#This Row],[perda_imc_1mes]]</f>
        <v>8.059629244505004</v>
      </c>
      <c r="AK12" s="11">
        <f>Tabela1[[#This Row],[perda_imc_1mes]]*100/Tabela1[[#This Row],[excesso_imc]]</f>
        <v>16.680567139282733</v>
      </c>
      <c r="AL12" s="11">
        <f>Tabela1[[#This Row],[perda_imc_1mes]]*100/Tabela1[[#This Row],[imc_inicial]]</f>
        <v>4.6535677352637022</v>
      </c>
      <c r="AM12" s="12">
        <v>89.3</v>
      </c>
      <c r="AN12" s="12">
        <f t="shared" si="23"/>
        <v>7.4000000000000057</v>
      </c>
      <c r="AO12" s="12">
        <f t="shared" si="24"/>
        <v>19.577500000000001</v>
      </c>
      <c r="AP12" s="12">
        <f t="shared" si="25"/>
        <v>27.430265962376069</v>
      </c>
      <c r="AQ12" s="12">
        <f t="shared" si="26"/>
        <v>7.652533609100316</v>
      </c>
      <c r="AR12" s="12">
        <f t="shared" si="27"/>
        <v>32.019792749829683</v>
      </c>
      <c r="AS12" s="12">
        <f t="shared" si="28"/>
        <v>2.6533758829646104</v>
      </c>
      <c r="AT12" s="11">
        <f>Tabela1[[#This Row],[excesso_imc]]-Tabela1[[#This Row],[perda_imc_2mes]]</f>
        <v>7.0197927498296835</v>
      </c>
      <c r="AU12" s="11">
        <f>Tabela1[[#This Row],[perda_imc_2mes]]*100/Tabela1[[#This Row],[excesso_imc]]</f>
        <v>27.430265962376055</v>
      </c>
      <c r="AV12" s="11">
        <f>Tabela1[[#This Row],[perda_imc_2mes]]*100/Tabela1[[#This Row],[imc_inicial]]</f>
        <v>7.6525336091003116</v>
      </c>
      <c r="AW12" s="12">
        <v>88.3</v>
      </c>
      <c r="AX12" s="12">
        <f t="shared" si="29"/>
        <v>8.4000000000000057</v>
      </c>
      <c r="AY12" s="12">
        <f t="shared" si="30"/>
        <v>18.577500000000001</v>
      </c>
      <c r="AZ12" s="12">
        <f t="shared" si="31"/>
        <v>31.137058659994455</v>
      </c>
      <c r="BA12" s="12">
        <f t="shared" si="32"/>
        <v>8.6866597724922503</v>
      </c>
      <c r="BB12" s="12">
        <f t="shared" si="33"/>
        <v>31.661228441320951</v>
      </c>
      <c r="BC12" s="13">
        <f t="shared" si="34"/>
        <v>3.011940191473343</v>
      </c>
      <c r="BD12" s="11">
        <f>Tabela1[[#This Row],[excesso_imc]]-Tabela1[[#This Row],[perda_imc_3mes]]</f>
        <v>6.6612284413209508</v>
      </c>
      <c r="BE12" s="11">
        <f>Tabela1[[#This Row],[perda_imc_3mes]]*100/Tabela1[[#This Row],[excesso_imc]]</f>
        <v>31.137058659994455</v>
      </c>
      <c r="BF12" s="11">
        <f>Tabela1[[#This Row],[perda_imc_3mes]]*100/Tabela1[[#This Row],[imc_inicial]]</f>
        <v>8.6866597724922503</v>
      </c>
    </row>
    <row r="13" spans="1:58" s="14" customFormat="1" x14ac:dyDescent="0.3">
      <c r="A13" s="10" t="s">
        <v>10</v>
      </c>
      <c r="B13" s="11">
        <v>92.7</v>
      </c>
      <c r="C13" s="11">
        <v>1.68</v>
      </c>
      <c r="D13" s="11">
        <f t="shared" si="0"/>
        <v>2.8223999999999996</v>
      </c>
      <c r="E13" s="11">
        <f t="shared" si="1"/>
        <v>32.844387755102048</v>
      </c>
      <c r="F13" s="11">
        <f t="shared" si="2"/>
        <v>7.8443877551020478</v>
      </c>
      <c r="G13" s="11">
        <f t="shared" si="3"/>
        <v>70.559999999999988</v>
      </c>
      <c r="H13" s="11">
        <f t="shared" si="4"/>
        <v>22.140000000000015</v>
      </c>
      <c r="I13" s="11">
        <v>88.4</v>
      </c>
      <c r="J13" s="11">
        <f t="shared" si="5"/>
        <v>4.2999999999999972</v>
      </c>
      <c r="K13" s="11">
        <f t="shared" si="6"/>
        <v>17.840000000000018</v>
      </c>
      <c r="L13" s="11">
        <f t="shared" si="7"/>
        <v>19.421860885275493</v>
      </c>
      <c r="M13" s="11">
        <f t="shared" si="8"/>
        <v>4.6386192017259944</v>
      </c>
      <c r="N13" s="11">
        <f t="shared" si="9"/>
        <v>31.32086167800454</v>
      </c>
      <c r="O13" s="11">
        <f t="shared" si="10"/>
        <v>1.5235260770975074</v>
      </c>
      <c r="P13" s="11">
        <f>Tabela1[[#This Row],[excesso_imc]]-Tabela1[[#This Row],[perda_imc_1sem]]</f>
        <v>6.3208616780045404</v>
      </c>
      <c r="Q13" s="11">
        <f>Tabela1[[#This Row],[perda_imc_1sem]]*100/Tabela1[[#This Row],[excesso_imc]]</f>
        <v>19.421860885275525</v>
      </c>
      <c r="R13" s="11">
        <f>Tabela1[[#This Row],[perda_imc_1sem]]*100/Tabela1[[#This Row],[imc_inicial]]</f>
        <v>4.6386192017260024</v>
      </c>
      <c r="S13" s="11">
        <v>87.5</v>
      </c>
      <c r="T13" s="12">
        <f t="shared" si="11"/>
        <v>5.2000000000000028</v>
      </c>
      <c r="U13" s="12">
        <f t="shared" si="12"/>
        <v>16.940000000000012</v>
      </c>
      <c r="V13" s="12">
        <f t="shared" si="13"/>
        <v>23.486901535682019</v>
      </c>
      <c r="W13" s="12">
        <f t="shared" si="14"/>
        <v>5.6094929881337672</v>
      </c>
      <c r="X13" s="12">
        <f t="shared" si="15"/>
        <v>31.00198412698413</v>
      </c>
      <c r="Y13" s="12">
        <f t="shared" si="16"/>
        <v>1.8424036281179177</v>
      </c>
      <c r="Z13" s="11">
        <f>Tabela1[[#This Row],[excesso_imc]]-Tabela1[[#This Row],[perda_imc_2sem]]</f>
        <v>6.0019841269841301</v>
      </c>
      <c r="AA13" s="11">
        <f>Tabela1[[#This Row],[perda_imc_2sem]]*100/Tabela1[[#This Row],[excesso_imc]]</f>
        <v>23.486901535682055</v>
      </c>
      <c r="AB13" s="11">
        <f>Tabela1[[#This Row],[perda_imc_2sem]]*100/Tabela1[[#This Row],[imc_inicial]]</f>
        <v>5.6094929881337761</v>
      </c>
      <c r="AC13" s="12">
        <v>86.4</v>
      </c>
      <c r="AD13" s="12">
        <f t="shared" si="17"/>
        <v>6.2999999999999972</v>
      </c>
      <c r="AE13" s="12">
        <f t="shared" si="18"/>
        <v>15.840000000000018</v>
      </c>
      <c r="AF13" s="12">
        <f t="shared" si="19"/>
        <v>28.455284552845498</v>
      </c>
      <c r="AG13" s="12">
        <f t="shared" si="20"/>
        <v>6.7961165048543659</v>
      </c>
      <c r="AH13" s="12">
        <f t="shared" si="21"/>
        <v>30.61224489795919</v>
      </c>
      <c r="AI13" s="12">
        <f t="shared" si="22"/>
        <v>2.2321428571428577</v>
      </c>
      <c r="AJ13" s="11">
        <f>Tabela1[[#This Row],[excesso_imc]]-Tabela1[[#This Row],[perda_imc_1mes]]</f>
        <v>5.6122448979591901</v>
      </c>
      <c r="AK13" s="11">
        <f>Tabela1[[#This Row],[perda_imc_1mes]]*100/Tabela1[[#This Row],[excesso_imc]]</f>
        <v>28.455284552845512</v>
      </c>
      <c r="AL13" s="11">
        <f>Tabela1[[#This Row],[perda_imc_1mes]]*100/Tabela1[[#This Row],[imc_inicial]]</f>
        <v>6.7961165048543695</v>
      </c>
      <c r="AM13" s="12">
        <v>87.2</v>
      </c>
      <c r="AN13" s="12">
        <f t="shared" si="23"/>
        <v>5.5</v>
      </c>
      <c r="AO13" s="12">
        <f t="shared" si="24"/>
        <v>16.640000000000015</v>
      </c>
      <c r="AP13" s="12">
        <f t="shared" si="25"/>
        <v>24.841915085817508</v>
      </c>
      <c r="AQ13" s="12">
        <f t="shared" si="26"/>
        <v>5.9331175836030203</v>
      </c>
      <c r="AR13" s="12">
        <f t="shared" si="27"/>
        <v>30.89569160997733</v>
      </c>
      <c r="AS13" s="12">
        <f t="shared" si="28"/>
        <v>1.9486961451247176</v>
      </c>
      <c r="AT13" s="11">
        <f>Tabela1[[#This Row],[excesso_imc]]-Tabela1[[#This Row],[perda_imc_2mes]]</f>
        <v>5.8956916099773302</v>
      </c>
      <c r="AU13" s="11">
        <f>Tabela1[[#This Row],[perda_imc_2mes]]*100/Tabela1[[#This Row],[excesso_imc]]</f>
        <v>24.841915085817515</v>
      </c>
      <c r="AV13" s="11">
        <f>Tabela1[[#This Row],[perda_imc_2mes]]*100/Tabela1[[#This Row],[imc_inicial]]</f>
        <v>5.9331175836030221</v>
      </c>
      <c r="AW13" s="12">
        <v>87.4</v>
      </c>
      <c r="AX13" s="12">
        <f t="shared" si="29"/>
        <v>5.2999999999999972</v>
      </c>
      <c r="AY13" s="12">
        <f t="shared" si="30"/>
        <v>16.840000000000018</v>
      </c>
      <c r="AZ13" s="12">
        <f t="shared" si="31"/>
        <v>23.938572719060499</v>
      </c>
      <c r="BA13" s="12">
        <f t="shared" si="32"/>
        <v>5.717367853290181</v>
      </c>
      <c r="BB13" s="12">
        <f t="shared" si="33"/>
        <v>30.966553287981867</v>
      </c>
      <c r="BC13" s="13">
        <f t="shared" si="34"/>
        <v>1.8778344671201808</v>
      </c>
      <c r="BD13" s="11">
        <f>Tabela1[[#This Row],[excesso_imc]]-Tabela1[[#This Row],[perda_imc_3mes]]</f>
        <v>5.966553287981867</v>
      </c>
      <c r="BE13" s="11">
        <f>Tabela1[[#This Row],[perda_imc_3mes]]*100/Tabela1[[#This Row],[excesso_imc]]</f>
        <v>23.938572719060495</v>
      </c>
      <c r="BF13" s="11">
        <f>Tabela1[[#This Row],[perda_imc_3mes]]*100/Tabela1[[#This Row],[imc_inicial]]</f>
        <v>5.7173678532901802</v>
      </c>
    </row>
    <row r="14" spans="1:58" s="14" customFormat="1" x14ac:dyDescent="0.3">
      <c r="A14" s="10" t="s">
        <v>9</v>
      </c>
      <c r="B14" s="11">
        <v>89.9</v>
      </c>
      <c r="C14" s="11">
        <v>1.74</v>
      </c>
      <c r="D14" s="11">
        <f t="shared" si="0"/>
        <v>3.0276000000000001</v>
      </c>
      <c r="E14" s="11">
        <f t="shared" si="1"/>
        <v>29.693486590038315</v>
      </c>
      <c r="F14" s="11">
        <f t="shared" si="2"/>
        <v>4.6934865900383151</v>
      </c>
      <c r="G14" s="11">
        <f t="shared" si="3"/>
        <v>75.69</v>
      </c>
      <c r="H14" s="11">
        <f t="shared" si="4"/>
        <v>14.210000000000008</v>
      </c>
      <c r="I14" s="11">
        <v>85.2</v>
      </c>
      <c r="J14" s="11">
        <f t="shared" si="5"/>
        <v>4.7000000000000028</v>
      </c>
      <c r="K14" s="11">
        <f t="shared" si="6"/>
        <v>9.5100000000000051</v>
      </c>
      <c r="L14" s="11">
        <f t="shared" si="7"/>
        <v>33.0752990851513</v>
      </c>
      <c r="M14" s="11">
        <f t="shared" si="8"/>
        <v>5.2280311457174671</v>
      </c>
      <c r="N14" s="11">
        <f t="shared" si="9"/>
        <v>28.141101862861674</v>
      </c>
      <c r="O14" s="11">
        <f t="shared" si="10"/>
        <v>1.5523847271766407</v>
      </c>
      <c r="P14" s="11">
        <f>Tabela1[[#This Row],[excesso_imc]]-Tabela1[[#This Row],[perda_imc_1sem]]</f>
        <v>3.1411018628616745</v>
      </c>
      <c r="Q14" s="11">
        <f>Tabela1[[#This Row],[perda_imc_1sem]]*100/Tabela1[[#This Row],[excesso_imc]]</f>
        <v>33.075299085151279</v>
      </c>
      <c r="R14" s="11">
        <f>Tabela1[[#This Row],[perda_imc_1sem]]*100/Tabela1[[#This Row],[imc_inicial]]</f>
        <v>5.2280311457174609</v>
      </c>
      <c r="S14" s="11">
        <v>85.8</v>
      </c>
      <c r="T14" s="12">
        <f t="shared" si="11"/>
        <v>4.1000000000000085</v>
      </c>
      <c r="U14" s="12">
        <f t="shared" si="12"/>
        <v>10.11</v>
      </c>
      <c r="V14" s="12">
        <f t="shared" si="13"/>
        <v>28.852920478536287</v>
      </c>
      <c r="W14" s="12">
        <f t="shared" si="14"/>
        <v>4.5606229143492865</v>
      </c>
      <c r="X14" s="12">
        <f t="shared" si="15"/>
        <v>28.339278636543796</v>
      </c>
      <c r="Y14" s="12">
        <f t="shared" si="16"/>
        <v>1.3542079534945195</v>
      </c>
      <c r="Z14" s="11">
        <f>Tabela1[[#This Row],[excesso_imc]]-Tabela1[[#This Row],[perda_imc_2sem]]</f>
        <v>3.3392786365437956</v>
      </c>
      <c r="AA14" s="11">
        <f>Tabela1[[#This Row],[perda_imc_2sem]]*100/Tabela1[[#This Row],[excesso_imc]]</f>
        <v>28.852920478536291</v>
      </c>
      <c r="AB14" s="11">
        <f>Tabela1[[#This Row],[perda_imc_2sem]]*100/Tabela1[[#This Row],[imc_inicial]]</f>
        <v>4.5606229143492856</v>
      </c>
      <c r="AC14" s="12">
        <v>85.4</v>
      </c>
      <c r="AD14" s="12">
        <f t="shared" si="17"/>
        <v>4.5</v>
      </c>
      <c r="AE14" s="12">
        <f t="shared" si="18"/>
        <v>9.710000000000008</v>
      </c>
      <c r="AF14" s="12">
        <f t="shared" si="19"/>
        <v>31.667839549612932</v>
      </c>
      <c r="AG14" s="12">
        <f t="shared" si="20"/>
        <v>5.0055617352614012</v>
      </c>
      <c r="AH14" s="12">
        <f t="shared" si="21"/>
        <v>28.207160787422382</v>
      </c>
      <c r="AI14" s="12">
        <f t="shared" si="22"/>
        <v>1.4863258026159336</v>
      </c>
      <c r="AJ14" s="11">
        <f>Tabela1[[#This Row],[excesso_imc]]-Tabela1[[#This Row],[perda_imc_1mes]]</f>
        <v>3.2071607874223815</v>
      </c>
      <c r="AK14" s="11">
        <f>Tabela1[[#This Row],[perda_imc_1mes]]*100/Tabela1[[#This Row],[excesso_imc]]</f>
        <v>31.66783954961295</v>
      </c>
      <c r="AL14" s="11">
        <f>Tabela1[[#This Row],[perda_imc_1mes]]*100/Tabela1[[#This Row],[imc_inicial]]</f>
        <v>5.0055617352614021</v>
      </c>
      <c r="AM14" s="12">
        <v>84</v>
      </c>
      <c r="AN14" s="12">
        <f t="shared" si="23"/>
        <v>5.9000000000000057</v>
      </c>
      <c r="AO14" s="12">
        <f t="shared" si="24"/>
        <v>8.3100000000000023</v>
      </c>
      <c r="AP14" s="12">
        <f t="shared" si="25"/>
        <v>41.520056298381441</v>
      </c>
      <c r="AQ14" s="12">
        <f t="shared" si="26"/>
        <v>6.5628476084538434</v>
      </c>
      <c r="AR14" s="12">
        <f t="shared" si="27"/>
        <v>27.744748315497421</v>
      </c>
      <c r="AS14" s="12">
        <f t="shared" si="28"/>
        <v>1.9487382745408937</v>
      </c>
      <c r="AT14" s="11">
        <f>Tabela1[[#This Row],[excesso_imc]]-Tabela1[[#This Row],[perda_imc_2mes]]</f>
        <v>2.7447483154974215</v>
      </c>
      <c r="AU14" s="11">
        <f>Tabela1[[#This Row],[perda_imc_2mes]]*100/Tabela1[[#This Row],[excesso_imc]]</f>
        <v>41.520056298381483</v>
      </c>
      <c r="AV14" s="11">
        <f>Tabela1[[#This Row],[perda_imc_2mes]]*100/Tabela1[[#This Row],[imc_inicial]]</f>
        <v>6.5628476084538478</v>
      </c>
      <c r="AW14" s="12">
        <v>83</v>
      </c>
      <c r="AX14" s="12">
        <f t="shared" si="29"/>
        <v>6.9000000000000057</v>
      </c>
      <c r="AY14" s="12">
        <f t="shared" si="30"/>
        <v>7.3100000000000023</v>
      </c>
      <c r="AZ14" s="12">
        <f t="shared" si="31"/>
        <v>48.557353976073202</v>
      </c>
      <c r="BA14" s="12">
        <f t="shared" si="32"/>
        <v>7.6751946607341548</v>
      </c>
      <c r="BB14" s="12">
        <f t="shared" si="33"/>
        <v>27.414453692693883</v>
      </c>
      <c r="BC14" s="13">
        <f t="shared" si="34"/>
        <v>2.2790328973444325</v>
      </c>
      <c r="BD14" s="11">
        <f>Tabela1[[#This Row],[excesso_imc]]-Tabela1[[#This Row],[perda_imc_3mes]]</f>
        <v>2.4144536926938827</v>
      </c>
      <c r="BE14" s="11">
        <f>Tabela1[[#This Row],[perda_imc_3mes]]*100/Tabela1[[#This Row],[excesso_imc]]</f>
        <v>48.557353976073209</v>
      </c>
      <c r="BF14" s="11">
        <f>Tabela1[[#This Row],[perda_imc_3mes]]*100/Tabela1[[#This Row],[imc_inicial]]</f>
        <v>7.6751946607341539</v>
      </c>
    </row>
    <row r="15" spans="1:58" s="14" customFormat="1" x14ac:dyDescent="0.3">
      <c r="A15" s="10" t="s">
        <v>29</v>
      </c>
      <c r="B15" s="11">
        <v>102</v>
      </c>
      <c r="C15" s="11">
        <v>1.63</v>
      </c>
      <c r="D15" s="11">
        <f t="shared" si="0"/>
        <v>2.6568999999999998</v>
      </c>
      <c r="E15" s="11">
        <f t="shared" si="1"/>
        <v>38.390605592984308</v>
      </c>
      <c r="F15" s="11">
        <f t="shared" si="2"/>
        <v>13.390605592984308</v>
      </c>
      <c r="G15" s="11">
        <f t="shared" si="3"/>
        <v>66.422499999999999</v>
      </c>
      <c r="H15" s="11">
        <f t="shared" si="4"/>
        <v>35.577500000000001</v>
      </c>
      <c r="I15" s="11">
        <v>94.8</v>
      </c>
      <c r="J15" s="11">
        <f t="shared" si="5"/>
        <v>7.2000000000000028</v>
      </c>
      <c r="K15" s="11">
        <f t="shared" si="6"/>
        <v>28.377499999999998</v>
      </c>
      <c r="L15" s="11">
        <f t="shared" si="7"/>
        <v>20.237509662005486</v>
      </c>
      <c r="M15" s="11">
        <f t="shared" si="8"/>
        <v>7.0588235294117672</v>
      </c>
      <c r="N15" s="11">
        <f t="shared" si="9"/>
        <v>35.680680492303061</v>
      </c>
      <c r="O15" s="11">
        <f t="shared" si="10"/>
        <v>2.7099251006812466</v>
      </c>
      <c r="P15" s="11">
        <f>Tabela1[[#This Row],[excesso_imc]]-Tabela1[[#This Row],[perda_imc_1sem]]</f>
        <v>10.680680492303061</v>
      </c>
      <c r="Q15" s="11">
        <f>Tabela1[[#This Row],[perda_imc_1sem]]*100/Tabela1[[#This Row],[excesso_imc]]</f>
        <v>20.23750966200549</v>
      </c>
      <c r="R15" s="11">
        <f>Tabela1[[#This Row],[perda_imc_1sem]]*100/Tabela1[[#This Row],[imc_inicial]]</f>
        <v>7.058823529411768</v>
      </c>
      <c r="S15" s="11">
        <v>93.5</v>
      </c>
      <c r="T15" s="12">
        <f t="shared" si="11"/>
        <v>8.5</v>
      </c>
      <c r="U15" s="12">
        <f t="shared" si="12"/>
        <v>27.077500000000001</v>
      </c>
      <c r="V15" s="12">
        <f t="shared" si="13"/>
        <v>23.891504462089802</v>
      </c>
      <c r="W15" s="12">
        <f t="shared" si="14"/>
        <v>8.3333333333333339</v>
      </c>
      <c r="X15" s="12">
        <f t="shared" si="15"/>
        <v>35.191388460235615</v>
      </c>
      <c r="Y15" s="12">
        <f t="shared" si="16"/>
        <v>3.1992171327486929</v>
      </c>
      <c r="Z15" s="11">
        <f>Tabela1[[#This Row],[excesso_imc]]-Tabela1[[#This Row],[perda_imc_2sem]]</f>
        <v>10.191388460235615</v>
      </c>
      <c r="AA15" s="11">
        <f>Tabela1[[#This Row],[perda_imc_2sem]]*100/Tabela1[[#This Row],[excesso_imc]]</f>
        <v>23.891504462089802</v>
      </c>
      <c r="AB15" s="11">
        <f>Tabela1[[#This Row],[perda_imc_2sem]]*100/Tabela1[[#This Row],[imc_inicial]]</f>
        <v>8.3333333333333339</v>
      </c>
      <c r="AC15" s="12">
        <v>92</v>
      </c>
      <c r="AD15" s="12">
        <f t="shared" si="17"/>
        <v>10</v>
      </c>
      <c r="AE15" s="12">
        <f t="shared" si="18"/>
        <v>25.577500000000001</v>
      </c>
      <c r="AF15" s="12">
        <f t="shared" si="19"/>
        <v>28.107652308340946</v>
      </c>
      <c r="AG15" s="12">
        <f t="shared" si="20"/>
        <v>9.8039215686274517</v>
      </c>
      <c r="AH15" s="12">
        <f t="shared" si="21"/>
        <v>34.626820730927022</v>
      </c>
      <c r="AI15" s="12">
        <f t="shared" si="22"/>
        <v>3.7637848620572854</v>
      </c>
      <c r="AJ15" s="11">
        <f>Tabela1[[#This Row],[excesso_imc]]-Tabela1[[#This Row],[perda_imc_1mes]]</f>
        <v>9.6268207309270224</v>
      </c>
      <c r="AK15" s="11">
        <f>Tabela1[[#This Row],[perda_imc_1mes]]*100/Tabela1[[#This Row],[excesso_imc]]</f>
        <v>28.107652308340946</v>
      </c>
      <c r="AL15" s="11">
        <f>Tabela1[[#This Row],[perda_imc_1mes]]*100/Tabela1[[#This Row],[imc_inicial]]</f>
        <v>9.8039215686274517</v>
      </c>
      <c r="AM15" s="12">
        <v>92.1</v>
      </c>
      <c r="AN15" s="12">
        <f t="shared" si="23"/>
        <v>9.9000000000000057</v>
      </c>
      <c r="AO15" s="12">
        <f t="shared" si="24"/>
        <v>25.677499999999995</v>
      </c>
      <c r="AP15" s="12">
        <f t="shared" si="25"/>
        <v>27.826575785257553</v>
      </c>
      <c r="AQ15" s="12">
        <f t="shared" si="26"/>
        <v>9.7058823529411828</v>
      </c>
      <c r="AR15" s="12">
        <f t="shared" si="27"/>
        <v>34.664458579547592</v>
      </c>
      <c r="AS15" s="12">
        <f t="shared" si="28"/>
        <v>3.7261470134367158</v>
      </c>
      <c r="AT15" s="11">
        <f>Tabela1[[#This Row],[excesso_imc]]-Tabela1[[#This Row],[perda_imc_2mes]]</f>
        <v>9.6644585795475919</v>
      </c>
      <c r="AU15" s="11">
        <f>Tabela1[[#This Row],[perda_imc_2mes]]*100/Tabela1[[#This Row],[excesso_imc]]</f>
        <v>27.82657578525756</v>
      </c>
      <c r="AV15" s="11">
        <f>Tabela1[[#This Row],[perda_imc_2mes]]*100/Tabela1[[#This Row],[imc_inicial]]</f>
        <v>9.7058823529411864</v>
      </c>
      <c r="AW15" s="12">
        <v>90.6</v>
      </c>
      <c r="AX15" s="12">
        <f t="shared" si="29"/>
        <v>11.400000000000006</v>
      </c>
      <c r="AY15" s="12">
        <f t="shared" si="30"/>
        <v>24.177499999999995</v>
      </c>
      <c r="AZ15" s="12">
        <f t="shared" si="31"/>
        <v>32.042723631508693</v>
      </c>
      <c r="BA15" s="12">
        <f t="shared" si="32"/>
        <v>11.176470588235299</v>
      </c>
      <c r="BB15" s="12">
        <f t="shared" si="33"/>
        <v>34.099890850238999</v>
      </c>
      <c r="BC15" s="13">
        <f t="shared" si="34"/>
        <v>4.2907147427453083</v>
      </c>
      <c r="BD15" s="11">
        <f>Tabela1[[#This Row],[excesso_imc]]-Tabela1[[#This Row],[perda_imc_3mes]]</f>
        <v>9.0998908502389995</v>
      </c>
      <c r="BE15" s="11">
        <f>Tabela1[[#This Row],[perda_imc_3mes]]*100/Tabela1[[#This Row],[excesso_imc]]</f>
        <v>32.0427236315087</v>
      </c>
      <c r="BF15" s="11">
        <f>Tabela1[[#This Row],[perda_imc_3mes]]*100/Tabela1[[#This Row],[imc_inicial]]</f>
        <v>11.176470588235302</v>
      </c>
    </row>
    <row r="16" spans="1:58" s="14" customFormat="1" x14ac:dyDescent="0.3">
      <c r="A16" s="10" t="s">
        <v>4</v>
      </c>
      <c r="B16" s="11">
        <v>98</v>
      </c>
      <c r="C16" s="11">
        <v>1.6</v>
      </c>
      <c r="D16" s="11">
        <f t="shared" si="0"/>
        <v>2.5600000000000005</v>
      </c>
      <c r="E16" s="11">
        <f t="shared" si="1"/>
        <v>38.281249999999993</v>
      </c>
      <c r="F16" s="11">
        <f t="shared" si="2"/>
        <v>13.281249999999993</v>
      </c>
      <c r="G16" s="11">
        <f t="shared" si="3"/>
        <v>64.000000000000014</v>
      </c>
      <c r="H16" s="11">
        <f t="shared" si="4"/>
        <v>33.999999999999986</v>
      </c>
      <c r="I16" s="11">
        <v>95.7</v>
      </c>
      <c r="J16" s="11">
        <f t="shared" si="5"/>
        <v>2.2999999999999972</v>
      </c>
      <c r="K16" s="11">
        <f t="shared" si="6"/>
        <v>31.699999999999989</v>
      </c>
      <c r="L16" s="11">
        <f t="shared" si="7"/>
        <v>6.7647058823529358</v>
      </c>
      <c r="M16" s="11">
        <f t="shared" si="8"/>
        <v>2.3469387755102011</v>
      </c>
      <c r="N16" s="11">
        <f t="shared" si="9"/>
        <v>37.382812499999993</v>
      </c>
      <c r="O16" s="11">
        <f t="shared" si="10"/>
        <v>0.8984375</v>
      </c>
      <c r="P16" s="11">
        <f>Tabela1[[#This Row],[excesso_imc]]-Tabela1[[#This Row],[perda_imc_1sem]]</f>
        <v>12.382812499999993</v>
      </c>
      <c r="Q16" s="11">
        <f>Tabela1[[#This Row],[perda_imc_1sem]]*100/Tabela1[[#This Row],[excesso_imc]]</f>
        <v>6.7647058823529447</v>
      </c>
      <c r="R16" s="11">
        <f>Tabela1[[#This Row],[perda_imc_1sem]]*100/Tabela1[[#This Row],[imc_inicial]]</f>
        <v>2.3469387755102047</v>
      </c>
      <c r="S16" s="11">
        <v>96</v>
      </c>
      <c r="T16" s="12">
        <f t="shared" si="11"/>
        <v>2</v>
      </c>
      <c r="U16" s="12">
        <f t="shared" si="12"/>
        <v>31.999999999999986</v>
      </c>
      <c r="V16" s="12">
        <f t="shared" si="13"/>
        <v>5.8823529411764728</v>
      </c>
      <c r="W16" s="12">
        <f t="shared" si="14"/>
        <v>2.0408163265306123</v>
      </c>
      <c r="X16" s="12">
        <f t="shared" si="15"/>
        <v>37.499999999999993</v>
      </c>
      <c r="Y16" s="12">
        <f t="shared" si="16"/>
        <v>0.78125</v>
      </c>
      <c r="Z16" s="11">
        <f>Tabela1[[#This Row],[excesso_imc]]-Tabela1[[#This Row],[perda_imc_2sem]]</f>
        <v>12.499999999999993</v>
      </c>
      <c r="AA16" s="11">
        <f>Tabela1[[#This Row],[perda_imc_2sem]]*100/Tabela1[[#This Row],[excesso_imc]]</f>
        <v>5.8823529411764737</v>
      </c>
      <c r="AB16" s="11">
        <f>Tabela1[[#This Row],[perda_imc_2sem]]*100/Tabela1[[#This Row],[imc_inicial]]</f>
        <v>2.0408163265306127</v>
      </c>
      <c r="AC16" s="12">
        <v>94.2</v>
      </c>
      <c r="AD16" s="12">
        <f t="shared" si="17"/>
        <v>3.7999999999999972</v>
      </c>
      <c r="AE16" s="12">
        <f t="shared" si="18"/>
        <v>30.199999999999989</v>
      </c>
      <c r="AF16" s="12">
        <f t="shared" si="19"/>
        <v>11.17647058823529</v>
      </c>
      <c r="AG16" s="12">
        <f t="shared" si="20"/>
        <v>3.8775510204081605</v>
      </c>
      <c r="AH16" s="12">
        <f t="shared" si="21"/>
        <v>36.796874999999993</v>
      </c>
      <c r="AI16" s="12">
        <f t="shared" si="22"/>
        <v>1.484375</v>
      </c>
      <c r="AJ16" s="11">
        <f>Tabela1[[#This Row],[excesso_imc]]-Tabela1[[#This Row],[perda_imc_1mes]]</f>
        <v>11.796874999999993</v>
      </c>
      <c r="AK16" s="11">
        <f>Tabela1[[#This Row],[perda_imc_1mes]]*100/Tabela1[[#This Row],[excesso_imc]]</f>
        <v>11.176470588235301</v>
      </c>
      <c r="AL16" s="11">
        <f>Tabela1[[#This Row],[perda_imc_1mes]]*100/Tabela1[[#This Row],[imc_inicial]]</f>
        <v>3.877551020408164</v>
      </c>
      <c r="AM16" s="12">
        <v>93.4</v>
      </c>
      <c r="AN16" s="12">
        <f t="shared" si="23"/>
        <v>4.5999999999999943</v>
      </c>
      <c r="AO16" s="12">
        <f t="shared" si="24"/>
        <v>29.399999999999991</v>
      </c>
      <c r="AP16" s="12">
        <f t="shared" si="25"/>
        <v>13.529411764705872</v>
      </c>
      <c r="AQ16" s="12">
        <f t="shared" si="26"/>
        <v>4.6938775510204023</v>
      </c>
      <c r="AR16" s="12">
        <f t="shared" si="27"/>
        <v>36.484374999999993</v>
      </c>
      <c r="AS16" s="12">
        <f t="shared" si="28"/>
        <v>1.796875</v>
      </c>
      <c r="AT16" s="11">
        <f>Tabela1[[#This Row],[excesso_imc]]-Tabela1[[#This Row],[perda_imc_2mes]]</f>
        <v>11.484374999999993</v>
      </c>
      <c r="AU16" s="11">
        <f>Tabela1[[#This Row],[perda_imc_2mes]]*100/Tabela1[[#This Row],[excesso_imc]]</f>
        <v>13.529411764705889</v>
      </c>
      <c r="AV16" s="11">
        <f>Tabela1[[#This Row],[perda_imc_2mes]]*100/Tabela1[[#This Row],[imc_inicial]]</f>
        <v>4.6938775510204094</v>
      </c>
      <c r="AW16" s="12">
        <v>93</v>
      </c>
      <c r="AX16" s="12">
        <f t="shared" si="29"/>
        <v>5</v>
      </c>
      <c r="AY16" s="12">
        <f t="shared" si="30"/>
        <v>28.999999999999986</v>
      </c>
      <c r="AZ16" s="12">
        <f t="shared" si="31"/>
        <v>14.705882352941183</v>
      </c>
      <c r="BA16" s="12">
        <f t="shared" si="32"/>
        <v>5.1020408163265305</v>
      </c>
      <c r="BB16" s="12">
        <f t="shared" si="33"/>
        <v>36.328124999999993</v>
      </c>
      <c r="BC16" s="13">
        <f t="shared" si="34"/>
        <v>1.953125</v>
      </c>
      <c r="BD16" s="11">
        <f>Tabela1[[#This Row],[excesso_imc]]-Tabela1[[#This Row],[perda_imc_3mes]]</f>
        <v>11.328124999999993</v>
      </c>
      <c r="BE16" s="11">
        <f>Tabela1[[#This Row],[perda_imc_3mes]]*100/Tabela1[[#This Row],[excesso_imc]]</f>
        <v>14.705882352941185</v>
      </c>
      <c r="BF16" s="11">
        <f>Tabela1[[#This Row],[perda_imc_3mes]]*100/Tabela1[[#This Row],[imc_inicial]]</f>
        <v>5.1020408163265314</v>
      </c>
    </row>
    <row r="17" spans="1:58" s="14" customFormat="1" x14ac:dyDescent="0.3">
      <c r="A17" s="10" t="s">
        <v>17</v>
      </c>
      <c r="B17" s="11">
        <v>100</v>
      </c>
      <c r="C17" s="11">
        <v>1.82</v>
      </c>
      <c r="D17" s="11">
        <f t="shared" si="0"/>
        <v>3.3124000000000002</v>
      </c>
      <c r="E17" s="11">
        <f t="shared" si="1"/>
        <v>30.189590629151066</v>
      </c>
      <c r="F17" s="11">
        <f t="shared" si="2"/>
        <v>5.1895906291510663</v>
      </c>
      <c r="G17" s="11">
        <f t="shared" si="3"/>
        <v>82.81</v>
      </c>
      <c r="H17" s="11">
        <f t="shared" si="4"/>
        <v>17.189999999999998</v>
      </c>
      <c r="I17" s="11">
        <v>98.3</v>
      </c>
      <c r="J17" s="11">
        <f t="shared" si="5"/>
        <v>1.7000000000000028</v>
      </c>
      <c r="K17" s="11">
        <f t="shared" si="6"/>
        <v>15.489999999999995</v>
      </c>
      <c r="L17" s="11">
        <f t="shared" si="7"/>
        <v>9.8894706224549331</v>
      </c>
      <c r="M17" s="11">
        <f t="shared" si="8"/>
        <v>1.7000000000000028</v>
      </c>
      <c r="N17" s="11">
        <f t="shared" si="9"/>
        <v>29.676367588455498</v>
      </c>
      <c r="O17" s="11">
        <f t="shared" si="10"/>
        <v>0.51322304069556779</v>
      </c>
      <c r="P17" s="11">
        <f>Tabela1[[#This Row],[excesso_imc]]-Tabela1[[#This Row],[perda_imc_1sem]]</f>
        <v>4.6763675884554985</v>
      </c>
      <c r="Q17" s="11">
        <f>Tabela1[[#This Row],[perda_imc_1sem]]*100/Tabela1[[#This Row],[excesso_imc]]</f>
        <v>9.8894706224549136</v>
      </c>
      <c r="R17" s="11">
        <f>Tabela1[[#This Row],[perda_imc_1sem]]*100/Tabela1[[#This Row],[imc_inicial]]</f>
        <v>1.6999999999999988</v>
      </c>
      <c r="S17" s="11">
        <v>95.4</v>
      </c>
      <c r="T17" s="12">
        <f t="shared" si="11"/>
        <v>4.5999999999999943</v>
      </c>
      <c r="U17" s="12">
        <f t="shared" si="12"/>
        <v>12.590000000000003</v>
      </c>
      <c r="V17" s="12">
        <f t="shared" si="13"/>
        <v>26.75974403723092</v>
      </c>
      <c r="W17" s="12">
        <f t="shared" si="14"/>
        <v>4.5999999999999943</v>
      </c>
      <c r="X17" s="12">
        <f t="shared" si="15"/>
        <v>28.800869460210119</v>
      </c>
      <c r="Y17" s="12">
        <f t="shared" si="16"/>
        <v>1.3887211689409469</v>
      </c>
      <c r="Z17" s="11">
        <f>Tabela1[[#This Row],[excesso_imc]]-Tabela1[[#This Row],[perda_imc_2sem]]</f>
        <v>3.8008694602101194</v>
      </c>
      <c r="AA17" s="11">
        <f>Tabela1[[#This Row],[perda_imc_2sem]]*100/Tabela1[[#This Row],[excesso_imc]]</f>
        <v>26.759744037230917</v>
      </c>
      <c r="AB17" s="11">
        <f>Tabela1[[#This Row],[perda_imc_2sem]]*100/Tabela1[[#This Row],[imc_inicial]]</f>
        <v>4.5999999999999925</v>
      </c>
      <c r="AC17" s="12">
        <v>94.1</v>
      </c>
      <c r="AD17" s="12">
        <f t="shared" si="17"/>
        <v>5.9000000000000057</v>
      </c>
      <c r="AE17" s="12">
        <f t="shared" si="18"/>
        <v>11.289999999999992</v>
      </c>
      <c r="AF17" s="12">
        <f t="shared" si="19"/>
        <v>34.322280395578865</v>
      </c>
      <c r="AG17" s="12">
        <f t="shared" si="20"/>
        <v>5.9000000000000057</v>
      </c>
      <c r="AH17" s="12">
        <f t="shared" si="21"/>
        <v>28.408404782031152</v>
      </c>
      <c r="AI17" s="12">
        <f t="shared" si="22"/>
        <v>1.7811858471199145</v>
      </c>
      <c r="AJ17" s="11">
        <f>Tabela1[[#This Row],[excesso_imc]]-Tabela1[[#This Row],[perda_imc_1mes]]</f>
        <v>3.4084047820311518</v>
      </c>
      <c r="AK17" s="11">
        <f>Tabela1[[#This Row],[perda_imc_1mes]]*100/Tabela1[[#This Row],[excesso_imc]]</f>
        <v>34.322280395578865</v>
      </c>
      <c r="AL17" s="11">
        <f>Tabela1[[#This Row],[perda_imc_1mes]]*100/Tabela1[[#This Row],[imc_inicial]]</f>
        <v>5.9000000000000048</v>
      </c>
      <c r="AM17" s="12">
        <v>94</v>
      </c>
      <c r="AN17" s="12">
        <f t="shared" si="23"/>
        <v>6</v>
      </c>
      <c r="AO17" s="12">
        <f t="shared" si="24"/>
        <v>11.189999999999998</v>
      </c>
      <c r="AP17" s="12">
        <f t="shared" si="25"/>
        <v>34.904013961605592</v>
      </c>
      <c r="AQ17" s="12">
        <f t="shared" si="26"/>
        <v>6</v>
      </c>
      <c r="AR17" s="12">
        <f t="shared" si="27"/>
        <v>28.378215191402003</v>
      </c>
      <c r="AS17" s="12">
        <f t="shared" si="28"/>
        <v>1.8113754377490636</v>
      </c>
      <c r="AT17" s="11">
        <f>Tabela1[[#This Row],[excesso_imc]]-Tabela1[[#This Row],[perda_imc_2mes]]</f>
        <v>3.3782151914020027</v>
      </c>
      <c r="AU17" s="11">
        <f>Tabela1[[#This Row],[perda_imc_2mes]]*100/Tabela1[[#This Row],[excesso_imc]]</f>
        <v>34.904013961605592</v>
      </c>
      <c r="AV17" s="11">
        <f>Tabela1[[#This Row],[perda_imc_2mes]]*100/Tabela1[[#This Row],[imc_inicial]]</f>
        <v>5.9999999999999991</v>
      </c>
      <c r="AW17" s="12">
        <v>94.5</v>
      </c>
      <c r="AX17" s="12">
        <f t="shared" si="29"/>
        <v>5.5</v>
      </c>
      <c r="AY17" s="12">
        <f t="shared" si="30"/>
        <v>11.689999999999998</v>
      </c>
      <c r="AZ17" s="12">
        <f t="shared" si="31"/>
        <v>31.995346131471791</v>
      </c>
      <c r="BA17" s="12">
        <f t="shared" si="32"/>
        <v>5.5</v>
      </c>
      <c r="BB17" s="12">
        <f t="shared" si="33"/>
        <v>28.529163144547759</v>
      </c>
      <c r="BC17" s="13">
        <f t="shared" si="34"/>
        <v>1.6604274846033071</v>
      </c>
      <c r="BD17" s="11">
        <f>Tabela1[[#This Row],[excesso_imc]]-Tabela1[[#This Row],[perda_imc_3mes]]</f>
        <v>3.5291631445477591</v>
      </c>
      <c r="BE17" s="11">
        <f>Tabela1[[#This Row],[perda_imc_3mes]]*100/Tabela1[[#This Row],[excesso_imc]]</f>
        <v>31.995346131471766</v>
      </c>
      <c r="BF17" s="11">
        <f>Tabela1[[#This Row],[perda_imc_3mes]]*100/Tabela1[[#This Row],[imc_inicial]]</f>
        <v>5.4999999999999947</v>
      </c>
    </row>
    <row r="18" spans="1:58" s="14" customFormat="1" x14ac:dyDescent="0.3">
      <c r="A18" s="10" t="s">
        <v>30</v>
      </c>
      <c r="B18" s="11">
        <v>107.2</v>
      </c>
      <c r="C18" s="11">
        <v>1.65</v>
      </c>
      <c r="D18" s="11">
        <f t="shared" si="0"/>
        <v>2.7224999999999997</v>
      </c>
      <c r="E18" s="11">
        <f t="shared" si="1"/>
        <v>39.375573921028469</v>
      </c>
      <c r="F18" s="11">
        <f t="shared" si="2"/>
        <v>14.375573921028469</v>
      </c>
      <c r="G18" s="11">
        <f t="shared" si="3"/>
        <v>68.062499999999986</v>
      </c>
      <c r="H18" s="11">
        <f t="shared" si="4"/>
        <v>39.137500000000017</v>
      </c>
      <c r="I18" s="11">
        <v>99.8</v>
      </c>
      <c r="J18" s="11">
        <f t="shared" si="5"/>
        <v>7.4000000000000057</v>
      </c>
      <c r="K18" s="11">
        <f t="shared" si="6"/>
        <v>31.737500000000011</v>
      </c>
      <c r="L18" s="11">
        <f t="shared" si="7"/>
        <v>18.907697221335042</v>
      </c>
      <c r="M18" s="11">
        <f t="shared" si="8"/>
        <v>6.9029850746268711</v>
      </c>
      <c r="N18" s="11">
        <f t="shared" si="9"/>
        <v>36.657483930211207</v>
      </c>
      <c r="O18" s="11">
        <f t="shared" si="10"/>
        <v>2.718089990817262</v>
      </c>
      <c r="P18" s="11">
        <f>Tabela1[[#This Row],[excesso_imc]]-Tabela1[[#This Row],[perda_imc_1sem]]</f>
        <v>11.657483930211207</v>
      </c>
      <c r="Q18" s="11">
        <f>Tabela1[[#This Row],[perda_imc_1sem]]*100/Tabela1[[#This Row],[excesso_imc]]</f>
        <v>18.907697221335024</v>
      </c>
      <c r="R18" s="11">
        <f>Tabela1[[#This Row],[perda_imc_1sem]]*100/Tabela1[[#This Row],[imc_inicial]]</f>
        <v>6.9029850746268613</v>
      </c>
      <c r="S18" s="11">
        <v>100.5</v>
      </c>
      <c r="T18" s="12">
        <f t="shared" si="11"/>
        <v>6.7000000000000028</v>
      </c>
      <c r="U18" s="12">
        <f t="shared" si="12"/>
        <v>32.437500000000014</v>
      </c>
      <c r="V18" s="12">
        <f t="shared" si="13"/>
        <v>17.119131267965503</v>
      </c>
      <c r="W18" s="12">
        <f t="shared" si="14"/>
        <v>6.2500000000000018</v>
      </c>
      <c r="X18" s="12">
        <f t="shared" si="15"/>
        <v>36.914600550964188</v>
      </c>
      <c r="Y18" s="12">
        <f t="shared" si="16"/>
        <v>2.4609733700642806</v>
      </c>
      <c r="Z18" s="11">
        <f>Tabela1[[#This Row],[excesso_imc]]-Tabela1[[#This Row],[perda_imc_2sem]]</f>
        <v>11.914600550964188</v>
      </c>
      <c r="AA18" s="11">
        <f>Tabela1[[#This Row],[perda_imc_2sem]]*100/Tabela1[[#This Row],[excesso_imc]]</f>
        <v>17.119131267965514</v>
      </c>
      <c r="AB18" s="11">
        <f>Tabela1[[#This Row],[perda_imc_2sem]]*100/Tabela1[[#This Row],[imc_inicial]]</f>
        <v>6.2500000000000036</v>
      </c>
      <c r="AC18" s="12">
        <v>98.3</v>
      </c>
      <c r="AD18" s="12">
        <f t="shared" si="17"/>
        <v>8.9000000000000057</v>
      </c>
      <c r="AE18" s="12">
        <f t="shared" si="18"/>
        <v>30.237500000000011</v>
      </c>
      <c r="AF18" s="12">
        <f t="shared" si="19"/>
        <v>22.740338549984035</v>
      </c>
      <c r="AG18" s="12">
        <f t="shared" si="20"/>
        <v>8.3022388059701537</v>
      </c>
      <c r="AH18" s="12">
        <f t="shared" si="21"/>
        <v>36.106519742883386</v>
      </c>
      <c r="AI18" s="12">
        <f t="shared" si="22"/>
        <v>3.2690541781450833</v>
      </c>
      <c r="AJ18" s="11">
        <f>Tabela1[[#This Row],[excesso_imc]]-Tabela1[[#This Row],[perda_imc_1mes]]</f>
        <v>11.106519742883386</v>
      </c>
      <c r="AK18" s="11">
        <f>Tabela1[[#This Row],[perda_imc_1mes]]*100/Tabela1[[#This Row],[excesso_imc]]</f>
        <v>22.740338549983999</v>
      </c>
      <c r="AL18" s="11">
        <f>Tabela1[[#This Row],[perda_imc_1mes]]*100/Tabela1[[#This Row],[imc_inicial]]</f>
        <v>8.3022388059701395</v>
      </c>
      <c r="AM18" s="12">
        <v>99</v>
      </c>
      <c r="AN18" s="12">
        <f t="shared" si="23"/>
        <v>8.2000000000000028</v>
      </c>
      <c r="AO18" s="12">
        <f t="shared" si="24"/>
        <v>30.937500000000014</v>
      </c>
      <c r="AP18" s="12">
        <f t="shared" si="25"/>
        <v>20.951772596614497</v>
      </c>
      <c r="AQ18" s="12">
        <f t="shared" si="26"/>
        <v>7.6492537313432853</v>
      </c>
      <c r="AR18" s="12">
        <f t="shared" si="27"/>
        <v>36.363636363636367</v>
      </c>
      <c r="AS18" s="12">
        <f t="shared" si="28"/>
        <v>3.0119375573921019</v>
      </c>
      <c r="AT18" s="11">
        <f>Tabela1[[#This Row],[excesso_imc]]-Tabela1[[#This Row],[perda_imc_2mes]]</f>
        <v>11.363636363636367</v>
      </c>
      <c r="AU18" s="11">
        <f>Tabela1[[#This Row],[perda_imc_2mes]]*100/Tabela1[[#This Row],[excesso_imc]]</f>
        <v>20.951772596614489</v>
      </c>
      <c r="AV18" s="11">
        <f>Tabela1[[#This Row],[perda_imc_2mes]]*100/Tabela1[[#This Row],[imc_inicial]]</f>
        <v>7.6492537313432809</v>
      </c>
      <c r="AW18" s="12">
        <v>98.2</v>
      </c>
      <c r="AX18" s="12">
        <f t="shared" si="29"/>
        <v>9</v>
      </c>
      <c r="AY18" s="12">
        <f t="shared" si="30"/>
        <v>30.137500000000017</v>
      </c>
      <c r="AZ18" s="12">
        <f t="shared" si="31"/>
        <v>22.995847971893955</v>
      </c>
      <c r="BA18" s="12">
        <f t="shared" si="32"/>
        <v>8.3955223880597014</v>
      </c>
      <c r="BB18" s="12">
        <f t="shared" si="33"/>
        <v>36.069788797061527</v>
      </c>
      <c r="BC18" s="13">
        <f t="shared" si="34"/>
        <v>3.3057851239669418</v>
      </c>
      <c r="BD18" s="11">
        <f>Tabela1[[#This Row],[excesso_imc]]-Tabela1[[#This Row],[perda_imc_3mes]]</f>
        <v>11.069788797061527</v>
      </c>
      <c r="BE18" s="11">
        <f>Tabela1[[#This Row],[perda_imc_3mes]]*100/Tabela1[[#This Row],[excesso_imc]]</f>
        <v>22.995847971893959</v>
      </c>
      <c r="BF18" s="11">
        <f>Tabela1[[#This Row],[perda_imc_3mes]]*100/Tabela1[[#This Row],[imc_inicial]]</f>
        <v>8.3955223880596996</v>
      </c>
    </row>
    <row r="19" spans="1:58" s="14" customFormat="1" x14ac:dyDescent="0.3">
      <c r="A19" s="10" t="s">
        <v>31</v>
      </c>
      <c r="B19" s="11">
        <v>113.5</v>
      </c>
      <c r="C19" s="11">
        <v>1.71</v>
      </c>
      <c r="D19" s="11">
        <f t="shared" si="0"/>
        <v>2.9240999999999997</v>
      </c>
      <c r="E19" s="11">
        <f t="shared" si="1"/>
        <v>38.815361991723954</v>
      </c>
      <c r="F19" s="11">
        <f t="shared" si="2"/>
        <v>13.815361991723954</v>
      </c>
      <c r="G19" s="11">
        <f t="shared" si="3"/>
        <v>73.102499999999992</v>
      </c>
      <c r="H19" s="11">
        <f t="shared" si="4"/>
        <v>40.397500000000008</v>
      </c>
      <c r="I19" s="11">
        <v>106</v>
      </c>
      <c r="J19" s="11">
        <f t="shared" si="5"/>
        <v>7.5</v>
      </c>
      <c r="K19" s="11">
        <f t="shared" si="6"/>
        <v>32.897500000000008</v>
      </c>
      <c r="L19" s="11">
        <f t="shared" si="7"/>
        <v>18.565505291169003</v>
      </c>
      <c r="M19" s="11">
        <f t="shared" si="8"/>
        <v>6.607929515418502</v>
      </c>
      <c r="N19" s="11">
        <f t="shared" si="9"/>
        <v>36.250470230156289</v>
      </c>
      <c r="O19" s="11">
        <f t="shared" si="10"/>
        <v>2.5648917615676652</v>
      </c>
      <c r="P19" s="11">
        <f>Tabela1[[#This Row],[excesso_imc]]-Tabela1[[#This Row],[perda_imc_1sem]]</f>
        <v>11.250470230156289</v>
      </c>
      <c r="Q19" s="11">
        <f>Tabela1[[#This Row],[perda_imc_1sem]]*100/Tabela1[[#This Row],[excesso_imc]]</f>
        <v>18.565505291169025</v>
      </c>
      <c r="R19" s="11">
        <f>Tabela1[[#This Row],[perda_imc_1sem]]*100/Tabela1[[#This Row],[imc_inicial]]</f>
        <v>6.60792951541851</v>
      </c>
      <c r="S19" s="11">
        <v>105.4</v>
      </c>
      <c r="T19" s="12">
        <f t="shared" si="11"/>
        <v>8.0999999999999943</v>
      </c>
      <c r="U19" s="12">
        <f t="shared" si="12"/>
        <v>32.297500000000014</v>
      </c>
      <c r="V19" s="12">
        <f t="shared" si="13"/>
        <v>20.050745714462511</v>
      </c>
      <c r="W19" s="12">
        <f t="shared" si="14"/>
        <v>7.1365638766519774</v>
      </c>
      <c r="X19" s="12">
        <f t="shared" si="15"/>
        <v>36.045278889230879</v>
      </c>
      <c r="Y19" s="12">
        <f t="shared" si="16"/>
        <v>2.770083102493075</v>
      </c>
      <c r="Z19" s="11">
        <f>Tabela1[[#This Row],[excesso_imc]]-Tabela1[[#This Row],[perda_imc_2sem]]</f>
        <v>11.045278889230879</v>
      </c>
      <c r="AA19" s="11">
        <f>Tabela1[[#This Row],[perda_imc_2sem]]*100/Tabela1[[#This Row],[excesso_imc]]</f>
        <v>20.050745714462522</v>
      </c>
      <c r="AB19" s="11">
        <f>Tabela1[[#This Row],[perda_imc_2sem]]*100/Tabela1[[#This Row],[imc_inicial]]</f>
        <v>7.1365638766519819</v>
      </c>
      <c r="AC19" s="12">
        <v>103</v>
      </c>
      <c r="AD19" s="12">
        <f t="shared" si="17"/>
        <v>10.5</v>
      </c>
      <c r="AE19" s="12">
        <f t="shared" si="18"/>
        <v>29.897500000000008</v>
      </c>
      <c r="AF19" s="12">
        <f t="shared" si="19"/>
        <v>25.991707407636607</v>
      </c>
      <c r="AG19" s="12">
        <f t="shared" si="20"/>
        <v>9.251101321585903</v>
      </c>
      <c r="AH19" s="12">
        <f t="shared" si="21"/>
        <v>35.224513525529225</v>
      </c>
      <c r="AI19" s="12">
        <f t="shared" si="22"/>
        <v>3.5908484661947284</v>
      </c>
      <c r="AJ19" s="11">
        <f>Tabela1[[#This Row],[excesso_imc]]-Tabela1[[#This Row],[perda_imc_1mes]]</f>
        <v>10.224513525529225</v>
      </c>
      <c r="AK19" s="11">
        <f>Tabela1[[#This Row],[perda_imc_1mes]]*100/Tabela1[[#This Row],[excesso_imc]]</f>
        <v>25.991707407636614</v>
      </c>
      <c r="AL19" s="11">
        <f>Tabela1[[#This Row],[perda_imc_1mes]]*100/Tabela1[[#This Row],[imc_inicial]]</f>
        <v>9.2511013215859066</v>
      </c>
      <c r="AM19" s="12">
        <v>104.4</v>
      </c>
      <c r="AN19" s="12">
        <f t="shared" si="23"/>
        <v>9.0999999999999943</v>
      </c>
      <c r="AO19" s="12">
        <f t="shared" si="24"/>
        <v>31.297500000000014</v>
      </c>
      <c r="AP19" s="12">
        <f t="shared" si="25"/>
        <v>22.526146419951711</v>
      </c>
      <c r="AQ19" s="12">
        <f t="shared" si="26"/>
        <v>8.017621145374445</v>
      </c>
      <c r="AR19" s="12">
        <f t="shared" si="27"/>
        <v>35.70329332102186</v>
      </c>
      <c r="AS19" s="12">
        <f t="shared" si="28"/>
        <v>3.1120686707020937</v>
      </c>
      <c r="AT19" s="11">
        <f>Tabela1[[#This Row],[excesso_imc]]-Tabela1[[#This Row],[perda_imc_2mes]]</f>
        <v>10.70329332102186</v>
      </c>
      <c r="AU19" s="11">
        <f>Tabela1[[#This Row],[perda_imc_2mes]]*100/Tabela1[[#This Row],[excesso_imc]]</f>
        <v>22.526146419951701</v>
      </c>
      <c r="AV19" s="11">
        <f>Tabela1[[#This Row],[perda_imc_2mes]]*100/Tabela1[[#This Row],[imc_inicial]]</f>
        <v>8.0176211453744415</v>
      </c>
      <c r="AW19" s="12">
        <v>104.2</v>
      </c>
      <c r="AX19" s="12">
        <f t="shared" si="29"/>
        <v>9.2999999999999972</v>
      </c>
      <c r="AY19" s="12">
        <f t="shared" si="30"/>
        <v>31.097500000000011</v>
      </c>
      <c r="AZ19" s="12">
        <f t="shared" si="31"/>
        <v>23.021226561049559</v>
      </c>
      <c r="BA19" s="12">
        <f t="shared" si="32"/>
        <v>8.1938325991189416</v>
      </c>
      <c r="BB19" s="12">
        <f t="shared" si="33"/>
        <v>35.634896207380052</v>
      </c>
      <c r="BC19" s="13">
        <f t="shared" si="34"/>
        <v>3.1804657843439017</v>
      </c>
      <c r="BD19" s="11">
        <f>Tabela1[[#This Row],[excesso_imc]]-Tabela1[[#This Row],[perda_imc_3mes]]</f>
        <v>10.634896207380052</v>
      </c>
      <c r="BE19" s="11">
        <f>Tabela1[[#This Row],[perda_imc_3mes]]*100/Tabela1[[#This Row],[excesso_imc]]</f>
        <v>23.02122656104957</v>
      </c>
      <c r="BF19" s="11">
        <f>Tabela1[[#This Row],[perda_imc_3mes]]*100/Tabela1[[#This Row],[imc_inicial]]</f>
        <v>8.1938325991189451</v>
      </c>
    </row>
    <row r="20" spans="1:58" s="14" customFormat="1" x14ac:dyDescent="0.3">
      <c r="A20" s="10" t="s">
        <v>32</v>
      </c>
      <c r="B20" s="11">
        <v>82.8</v>
      </c>
      <c r="C20" s="11">
        <v>1.65</v>
      </c>
      <c r="D20" s="11">
        <f t="shared" si="0"/>
        <v>2.7224999999999997</v>
      </c>
      <c r="E20" s="11">
        <f t="shared" si="1"/>
        <v>30.41322314049587</v>
      </c>
      <c r="F20" s="11">
        <f t="shared" si="2"/>
        <v>5.4132231404958695</v>
      </c>
      <c r="G20" s="11">
        <f t="shared" si="3"/>
        <v>68.062499999999986</v>
      </c>
      <c r="H20" s="11">
        <f t="shared" si="4"/>
        <v>14.737500000000011</v>
      </c>
      <c r="I20" s="11">
        <v>80.099999999999994</v>
      </c>
      <c r="J20" s="11">
        <f t="shared" si="5"/>
        <v>2.7000000000000028</v>
      </c>
      <c r="K20" s="11">
        <f t="shared" si="6"/>
        <v>12.037500000000009</v>
      </c>
      <c r="L20" s="11">
        <f t="shared" si="7"/>
        <v>18.320610687022906</v>
      </c>
      <c r="M20" s="11">
        <f t="shared" si="8"/>
        <v>3.2608695652173947</v>
      </c>
      <c r="N20" s="11">
        <f t="shared" si="9"/>
        <v>29.421487603305785</v>
      </c>
      <c r="O20" s="11">
        <f t="shared" si="10"/>
        <v>0.99173553719008467</v>
      </c>
      <c r="P20" s="11">
        <f>Tabela1[[#This Row],[excesso_imc]]-Tabela1[[#This Row],[perda_imc_1sem]]</f>
        <v>4.4214876033057848</v>
      </c>
      <c r="Q20" s="11">
        <f>Tabela1[[#This Row],[perda_imc_1sem]]*100/Tabela1[[#This Row],[excesso_imc]]</f>
        <v>18.320610687022931</v>
      </c>
      <c r="R20" s="11">
        <f>Tabela1[[#This Row],[perda_imc_1sem]]*100/Tabela1[[#This Row],[imc_inicial]]</f>
        <v>3.2608695652173978</v>
      </c>
      <c r="S20" s="11">
        <v>78.8</v>
      </c>
      <c r="T20" s="12">
        <f t="shared" si="11"/>
        <v>4</v>
      </c>
      <c r="U20" s="12">
        <f t="shared" si="12"/>
        <v>10.737500000000011</v>
      </c>
      <c r="V20" s="12">
        <f t="shared" si="13"/>
        <v>27.141645462256129</v>
      </c>
      <c r="W20" s="12">
        <f t="shared" si="14"/>
        <v>4.8309178743961354</v>
      </c>
      <c r="X20" s="12">
        <f t="shared" si="15"/>
        <v>28.943985307621674</v>
      </c>
      <c r="Y20" s="12">
        <f t="shared" si="16"/>
        <v>1.469237832874196</v>
      </c>
      <c r="Z20" s="11">
        <f>Tabela1[[#This Row],[excesso_imc]]-Tabela1[[#This Row],[perda_imc_2sem]]</f>
        <v>3.9439853076216735</v>
      </c>
      <c r="AA20" s="11">
        <f>Tabela1[[#This Row],[perda_imc_2sem]]*100/Tabela1[[#This Row],[excesso_imc]]</f>
        <v>27.141645462256133</v>
      </c>
      <c r="AB20" s="11">
        <f>Tabela1[[#This Row],[perda_imc_2sem]]*100/Tabela1[[#This Row],[imc_inicial]]</f>
        <v>4.8309178743961336</v>
      </c>
      <c r="AC20" s="12">
        <v>78.599999999999994</v>
      </c>
      <c r="AD20" s="12">
        <f t="shared" si="17"/>
        <v>4.2000000000000028</v>
      </c>
      <c r="AE20" s="12">
        <f t="shared" si="18"/>
        <v>10.537500000000009</v>
      </c>
      <c r="AF20" s="12">
        <f t="shared" si="19"/>
        <v>28.498727735368956</v>
      </c>
      <c r="AG20" s="12">
        <f t="shared" si="20"/>
        <v>5.0724637681159459</v>
      </c>
      <c r="AH20" s="12">
        <f t="shared" si="21"/>
        <v>28.870523415977964</v>
      </c>
      <c r="AI20" s="12">
        <f t="shared" si="22"/>
        <v>1.5426997245179059</v>
      </c>
      <c r="AJ20" s="11">
        <f>Tabela1[[#This Row],[excesso_imc]]-Tabela1[[#This Row],[perda_imc_1mes]]</f>
        <v>3.8705234159779636</v>
      </c>
      <c r="AK20" s="11">
        <f>Tabela1[[#This Row],[perda_imc_1mes]]*100/Tabela1[[#This Row],[excesso_imc]]</f>
        <v>28.498727735368938</v>
      </c>
      <c r="AL20" s="11">
        <f>Tabela1[[#This Row],[perda_imc_1mes]]*100/Tabela1[[#This Row],[imc_inicial]]</f>
        <v>5.0724637681159397</v>
      </c>
      <c r="AM20" s="12">
        <v>78.900000000000006</v>
      </c>
      <c r="AN20" s="12">
        <f t="shared" si="23"/>
        <v>3.8999999999999915</v>
      </c>
      <c r="AO20" s="12">
        <f t="shared" si="24"/>
        <v>10.83750000000002</v>
      </c>
      <c r="AP20" s="12">
        <f t="shared" si="25"/>
        <v>26.463104325699668</v>
      </c>
      <c r="AQ20" s="12">
        <f t="shared" si="26"/>
        <v>4.7101449275362217</v>
      </c>
      <c r="AR20" s="12">
        <f t="shared" si="27"/>
        <v>28.980716253443532</v>
      </c>
      <c r="AS20" s="12">
        <f t="shared" si="28"/>
        <v>1.4325068870523374</v>
      </c>
      <c r="AT20" s="11">
        <f>Tabela1[[#This Row],[excesso_imc]]-Tabela1[[#This Row],[perda_imc_2mes]]</f>
        <v>3.9807162534435321</v>
      </c>
      <c r="AU20" s="11">
        <f>Tabela1[[#This Row],[perda_imc_2mes]]*100/Tabela1[[#This Row],[excesso_imc]]</f>
        <v>26.463104325699664</v>
      </c>
      <c r="AV20" s="11">
        <f>Tabela1[[#This Row],[perda_imc_2mes]]*100/Tabela1[[#This Row],[imc_inicial]]</f>
        <v>4.7101449275362182</v>
      </c>
      <c r="AW20" s="12">
        <v>78.3</v>
      </c>
      <c r="AX20" s="12">
        <f t="shared" si="29"/>
        <v>4.5</v>
      </c>
      <c r="AY20" s="12">
        <f t="shared" si="30"/>
        <v>10.237500000000011</v>
      </c>
      <c r="AZ20" s="12">
        <f t="shared" si="31"/>
        <v>30.534351145038144</v>
      </c>
      <c r="BA20" s="12">
        <f t="shared" si="32"/>
        <v>5.4347826086956523</v>
      </c>
      <c r="BB20" s="12">
        <f t="shared" si="33"/>
        <v>28.760330578512399</v>
      </c>
      <c r="BC20" s="13">
        <f t="shared" si="34"/>
        <v>1.6528925619834709</v>
      </c>
      <c r="BD20" s="11">
        <f>Tabela1[[#This Row],[excesso_imc]]-Tabela1[[#This Row],[perda_imc_3mes]]</f>
        <v>3.7603305785123986</v>
      </c>
      <c r="BE20" s="11">
        <f>Tabela1[[#This Row],[perda_imc_3mes]]*100/Tabela1[[#This Row],[excesso_imc]]</f>
        <v>30.534351145038155</v>
      </c>
      <c r="BF20" s="11">
        <f>Tabela1[[#This Row],[perda_imc_3mes]]*100/Tabela1[[#This Row],[imc_inicial]]</f>
        <v>5.4347826086956514</v>
      </c>
    </row>
    <row r="21" spans="1:58" s="14" customFormat="1" x14ac:dyDescent="0.3">
      <c r="A21" s="10" t="s">
        <v>13</v>
      </c>
      <c r="B21" s="11">
        <v>87</v>
      </c>
      <c r="C21" s="11">
        <v>1.64</v>
      </c>
      <c r="D21" s="11">
        <f t="shared" si="0"/>
        <v>2.6895999999999995</v>
      </c>
      <c r="E21" s="11">
        <f t="shared" si="1"/>
        <v>32.346817370612733</v>
      </c>
      <c r="F21" s="11">
        <f t="shared" si="2"/>
        <v>7.3468173706127331</v>
      </c>
      <c r="G21" s="11">
        <f t="shared" si="3"/>
        <v>67.239999999999995</v>
      </c>
      <c r="H21" s="11">
        <f t="shared" si="4"/>
        <v>19.760000000000005</v>
      </c>
      <c r="I21" s="11">
        <v>83</v>
      </c>
      <c r="J21" s="11">
        <f t="shared" si="5"/>
        <v>4</v>
      </c>
      <c r="K21" s="11">
        <f t="shared" si="6"/>
        <v>15.760000000000005</v>
      </c>
      <c r="L21" s="11">
        <f t="shared" si="7"/>
        <v>20.242914979757082</v>
      </c>
      <c r="M21" s="11">
        <f t="shared" si="8"/>
        <v>4.5977011494252871</v>
      </c>
      <c r="N21" s="11">
        <f t="shared" si="9"/>
        <v>30.859607376561577</v>
      </c>
      <c r="O21" s="11">
        <f t="shared" si="10"/>
        <v>1.4872099940511561</v>
      </c>
      <c r="P21" s="11">
        <f>Tabela1[[#This Row],[excesso_imc]]-Tabela1[[#This Row],[perda_imc_1sem]]</f>
        <v>5.859607376561577</v>
      </c>
      <c r="Q21" s="11">
        <f>Tabela1[[#This Row],[perda_imc_1sem]]*100/Tabela1[[#This Row],[excesso_imc]]</f>
        <v>20.242914979757025</v>
      </c>
      <c r="R21" s="11">
        <f>Tabela1[[#This Row],[perda_imc_1sem]]*100/Tabela1[[#This Row],[imc_inicial]]</f>
        <v>4.5977011494252746</v>
      </c>
      <c r="S21" s="11">
        <v>79</v>
      </c>
      <c r="T21" s="12">
        <f t="shared" si="11"/>
        <v>8</v>
      </c>
      <c r="U21" s="12">
        <f t="shared" si="12"/>
        <v>11.760000000000005</v>
      </c>
      <c r="V21" s="12">
        <f t="shared" si="13"/>
        <v>40.485829959514163</v>
      </c>
      <c r="W21" s="12">
        <f t="shared" si="14"/>
        <v>9.1954022988505741</v>
      </c>
      <c r="X21" s="12">
        <f t="shared" si="15"/>
        <v>29.372397382510414</v>
      </c>
      <c r="Y21" s="12">
        <f t="shared" si="16"/>
        <v>2.9744199881023192</v>
      </c>
      <c r="Z21" s="11">
        <f>Tabela1[[#This Row],[excesso_imc]]-Tabela1[[#This Row],[perda_imc_2sem]]</f>
        <v>4.3723973825104139</v>
      </c>
      <c r="AA21" s="11">
        <f>Tabela1[[#This Row],[perda_imc_2sem]]*100/Tabela1[[#This Row],[excesso_imc]]</f>
        <v>40.485829959514142</v>
      </c>
      <c r="AB21" s="11">
        <f>Tabela1[[#This Row],[perda_imc_2sem]]*100/Tabela1[[#This Row],[imc_inicial]]</f>
        <v>9.1954022988505706</v>
      </c>
      <c r="AC21" s="12">
        <v>79</v>
      </c>
      <c r="AD21" s="12">
        <f t="shared" si="17"/>
        <v>8</v>
      </c>
      <c r="AE21" s="12">
        <f t="shared" si="18"/>
        <v>11.760000000000005</v>
      </c>
      <c r="AF21" s="12">
        <f t="shared" si="19"/>
        <v>40.485829959514163</v>
      </c>
      <c r="AG21" s="12">
        <f t="shared" si="20"/>
        <v>9.1954022988505741</v>
      </c>
      <c r="AH21" s="12">
        <f t="shared" si="21"/>
        <v>29.372397382510414</v>
      </c>
      <c r="AI21" s="12">
        <f t="shared" si="22"/>
        <v>2.9744199881023192</v>
      </c>
      <c r="AJ21" s="11">
        <f>Tabela1[[#This Row],[excesso_imc]]-Tabela1[[#This Row],[perda_imc_1mes]]</f>
        <v>4.3723973825104139</v>
      </c>
      <c r="AK21" s="11">
        <f>Tabela1[[#This Row],[perda_imc_1mes]]*100/Tabela1[[#This Row],[excesso_imc]]</f>
        <v>40.485829959514142</v>
      </c>
      <c r="AL21" s="11">
        <f>Tabela1[[#This Row],[perda_imc_1mes]]*100/Tabela1[[#This Row],[imc_inicial]]</f>
        <v>9.1954022988505706</v>
      </c>
      <c r="AM21" s="12">
        <v>78.7</v>
      </c>
      <c r="AN21" s="12">
        <f t="shared" si="23"/>
        <v>8.2999999999999972</v>
      </c>
      <c r="AO21" s="12">
        <f t="shared" si="24"/>
        <v>11.460000000000008</v>
      </c>
      <c r="AP21" s="12">
        <f t="shared" si="25"/>
        <v>42.004048582995928</v>
      </c>
      <c r="AQ21" s="12">
        <f t="shared" si="26"/>
        <v>9.5402298850574692</v>
      </c>
      <c r="AR21" s="12">
        <f t="shared" si="27"/>
        <v>29.260856632956578</v>
      </c>
      <c r="AS21" s="12">
        <f t="shared" si="28"/>
        <v>3.0859607376561549</v>
      </c>
      <c r="AT21" s="11">
        <f>Tabela1[[#This Row],[excesso_imc]]-Tabela1[[#This Row],[perda_imc_2mes]]</f>
        <v>4.2608566329565782</v>
      </c>
      <c r="AU21" s="11">
        <f>Tabela1[[#This Row],[perda_imc_2mes]]*100/Tabela1[[#This Row],[excesso_imc]]</f>
        <v>42.004048582995907</v>
      </c>
      <c r="AV21" s="11">
        <f>Tabela1[[#This Row],[perda_imc_2mes]]*100/Tabela1[[#This Row],[imc_inicial]]</f>
        <v>9.5402298850574638</v>
      </c>
      <c r="AW21" s="12">
        <v>75.8</v>
      </c>
      <c r="AX21" s="12">
        <f t="shared" si="29"/>
        <v>11.200000000000003</v>
      </c>
      <c r="AY21" s="12">
        <f t="shared" si="30"/>
        <v>8.5600000000000023</v>
      </c>
      <c r="AZ21" s="12">
        <f t="shared" si="31"/>
        <v>56.680161943319838</v>
      </c>
      <c r="BA21" s="12">
        <f t="shared" si="32"/>
        <v>12.873563218390807</v>
      </c>
      <c r="BB21" s="12">
        <f t="shared" si="33"/>
        <v>28.182629387269486</v>
      </c>
      <c r="BC21" s="13">
        <f t="shared" si="34"/>
        <v>4.1641879833432469</v>
      </c>
      <c r="BD21" s="11">
        <f>Tabela1[[#This Row],[excesso_imc]]-Tabela1[[#This Row],[perda_imc_3mes]]</f>
        <v>3.1826293872694862</v>
      </c>
      <c r="BE21" s="11">
        <f>Tabela1[[#This Row],[perda_imc_3mes]]*100/Tabela1[[#This Row],[excesso_imc]]</f>
        <v>56.68016194331981</v>
      </c>
      <c r="BF21" s="11">
        <f>Tabela1[[#This Row],[perda_imc_3mes]]*100/Tabela1[[#This Row],[imc_inicial]]</f>
        <v>12.873563218390801</v>
      </c>
    </row>
    <row r="22" spans="1:58" s="14" customFormat="1" x14ac:dyDescent="0.3">
      <c r="A22" s="10" t="s">
        <v>5</v>
      </c>
      <c r="B22" s="11">
        <v>85.9</v>
      </c>
      <c r="C22" s="11">
        <v>1.7</v>
      </c>
      <c r="D22" s="11">
        <f t="shared" si="0"/>
        <v>2.8899999999999997</v>
      </c>
      <c r="E22" s="11">
        <f t="shared" si="1"/>
        <v>29.723183391003467</v>
      </c>
      <c r="F22" s="11">
        <f t="shared" si="2"/>
        <v>4.7231833910034666</v>
      </c>
      <c r="G22" s="11">
        <f t="shared" si="3"/>
        <v>72.249999999999986</v>
      </c>
      <c r="H22" s="11">
        <f t="shared" si="4"/>
        <v>13.65000000000002</v>
      </c>
      <c r="I22" s="11">
        <v>81.599999999999994</v>
      </c>
      <c r="J22" s="11">
        <f t="shared" si="5"/>
        <v>4.3000000000000114</v>
      </c>
      <c r="K22" s="11">
        <f t="shared" si="6"/>
        <v>9.3500000000000085</v>
      </c>
      <c r="L22" s="11">
        <f t="shared" si="7"/>
        <v>31.501831501831539</v>
      </c>
      <c r="M22" s="11">
        <f t="shared" si="8"/>
        <v>5.0058207217695125</v>
      </c>
      <c r="N22" s="11">
        <f t="shared" si="9"/>
        <v>28.235294117647062</v>
      </c>
      <c r="O22" s="11">
        <f t="shared" si="10"/>
        <v>1.4878892733564051</v>
      </c>
      <c r="P22" s="11">
        <f>Tabela1[[#This Row],[excesso_imc]]-Tabela1[[#This Row],[perda_imc_1sem]]</f>
        <v>3.2352941176470615</v>
      </c>
      <c r="Q22" s="11">
        <f>Tabela1[[#This Row],[perda_imc_1sem]]*100/Tabela1[[#This Row],[excesso_imc]]</f>
        <v>31.501831501831536</v>
      </c>
      <c r="R22" s="11">
        <f>Tabela1[[#This Row],[perda_imc_1sem]]*100/Tabela1[[#This Row],[imc_inicial]]</f>
        <v>5.0058207217695099</v>
      </c>
      <c r="S22" s="11">
        <v>81.400000000000006</v>
      </c>
      <c r="T22" s="12">
        <f t="shared" si="11"/>
        <v>4.5</v>
      </c>
      <c r="U22" s="12">
        <f t="shared" si="12"/>
        <v>9.1500000000000199</v>
      </c>
      <c r="V22" s="12">
        <f t="shared" si="13"/>
        <v>32.967032967032921</v>
      </c>
      <c r="W22" s="12">
        <f t="shared" si="14"/>
        <v>5.2386495925494758</v>
      </c>
      <c r="X22" s="12">
        <f t="shared" si="15"/>
        <v>28.16608996539793</v>
      </c>
      <c r="Y22" s="12">
        <f t="shared" si="16"/>
        <v>1.5570934256055367</v>
      </c>
      <c r="Z22" s="11">
        <f>Tabela1[[#This Row],[excesso_imc]]-Tabela1[[#This Row],[perda_imc_2sem]]</f>
        <v>3.16608996539793</v>
      </c>
      <c r="AA22" s="11">
        <f>Tabela1[[#This Row],[perda_imc_2sem]]*100/Tabela1[[#This Row],[excesso_imc]]</f>
        <v>32.967032967032928</v>
      </c>
      <c r="AB22" s="11">
        <f>Tabela1[[#This Row],[perda_imc_2sem]]*100/Tabela1[[#This Row],[imc_inicial]]</f>
        <v>5.2386495925494758</v>
      </c>
      <c r="AC22" s="12">
        <v>79.5</v>
      </c>
      <c r="AD22" s="12">
        <f t="shared" si="17"/>
        <v>6.4000000000000057</v>
      </c>
      <c r="AE22" s="12">
        <f t="shared" si="18"/>
        <v>7.2500000000000142</v>
      </c>
      <c r="AF22" s="12">
        <f t="shared" si="19"/>
        <v>46.886446886446862</v>
      </c>
      <c r="AG22" s="12">
        <f t="shared" si="20"/>
        <v>7.4505238649592611</v>
      </c>
      <c r="AH22" s="12">
        <f t="shared" si="21"/>
        <v>27.508650519031146</v>
      </c>
      <c r="AI22" s="12">
        <f t="shared" si="22"/>
        <v>2.2145328719723203</v>
      </c>
      <c r="AJ22" s="11">
        <f>Tabela1[[#This Row],[excesso_imc]]-Tabela1[[#This Row],[perda_imc_1mes]]</f>
        <v>2.5086505190311463</v>
      </c>
      <c r="AK22" s="11">
        <f>Tabela1[[#This Row],[perda_imc_1mes]]*100/Tabela1[[#This Row],[excesso_imc]]</f>
        <v>46.886446886446869</v>
      </c>
      <c r="AL22" s="11">
        <f>Tabela1[[#This Row],[perda_imc_1mes]]*100/Tabela1[[#This Row],[imc_inicial]]</f>
        <v>7.4505238649592602</v>
      </c>
      <c r="AM22" s="12">
        <v>76.900000000000006</v>
      </c>
      <c r="AN22" s="12">
        <f t="shared" si="23"/>
        <v>9</v>
      </c>
      <c r="AO22" s="12">
        <f t="shared" si="24"/>
        <v>4.6500000000000199</v>
      </c>
      <c r="AP22" s="12">
        <f t="shared" si="25"/>
        <v>65.934065934065842</v>
      </c>
      <c r="AQ22" s="12">
        <f t="shared" si="26"/>
        <v>10.477299185098952</v>
      </c>
      <c r="AR22" s="12">
        <f t="shared" si="27"/>
        <v>26.608996539792393</v>
      </c>
      <c r="AS22" s="12">
        <f t="shared" si="28"/>
        <v>3.1141868512110733</v>
      </c>
      <c r="AT22" s="11">
        <f>Tabela1[[#This Row],[excesso_imc]]-Tabela1[[#This Row],[perda_imc_2mes]]</f>
        <v>1.6089965397923933</v>
      </c>
      <c r="AU22" s="11">
        <f>Tabela1[[#This Row],[perda_imc_2mes]]*100/Tabela1[[#This Row],[excesso_imc]]</f>
        <v>65.934065934065856</v>
      </c>
      <c r="AV22" s="11">
        <f>Tabela1[[#This Row],[perda_imc_2mes]]*100/Tabela1[[#This Row],[imc_inicial]]</f>
        <v>10.477299185098952</v>
      </c>
      <c r="AW22" s="12">
        <v>74.900000000000006</v>
      </c>
      <c r="AX22" s="12">
        <f t="shared" si="29"/>
        <v>11</v>
      </c>
      <c r="AY22" s="12">
        <f t="shared" si="30"/>
        <v>2.6500000000000199</v>
      </c>
      <c r="AZ22" s="12">
        <f t="shared" si="31"/>
        <v>80.58608058608047</v>
      </c>
      <c r="BA22" s="12">
        <f t="shared" si="32"/>
        <v>12.805587892898719</v>
      </c>
      <c r="BB22" s="12">
        <f t="shared" si="33"/>
        <v>25.916955017301042</v>
      </c>
      <c r="BC22" s="13">
        <f t="shared" si="34"/>
        <v>3.8062283737024245</v>
      </c>
      <c r="BD22" s="11">
        <f>Tabela1[[#This Row],[excesso_imc]]-Tabela1[[#This Row],[perda_imc_3mes]]</f>
        <v>0.91695501730104212</v>
      </c>
      <c r="BE22" s="11">
        <f>Tabela1[[#This Row],[perda_imc_3mes]]*100/Tabela1[[#This Row],[excesso_imc]]</f>
        <v>80.586080586080527</v>
      </c>
      <c r="BF22" s="11">
        <f>Tabela1[[#This Row],[perda_imc_3mes]]*100/Tabela1[[#This Row],[imc_inicial]]</f>
        <v>12.805587892898725</v>
      </c>
    </row>
    <row r="23" spans="1:58" s="14" customFormat="1" x14ac:dyDescent="0.3">
      <c r="A23" s="10" t="s">
        <v>33</v>
      </c>
      <c r="B23" s="11">
        <v>72</v>
      </c>
      <c r="C23" s="11">
        <v>1.51</v>
      </c>
      <c r="D23" s="11">
        <f t="shared" si="0"/>
        <v>2.2801</v>
      </c>
      <c r="E23" s="11">
        <f t="shared" si="1"/>
        <v>31.577562387614577</v>
      </c>
      <c r="F23" s="11">
        <f t="shared" si="2"/>
        <v>6.5775623876145772</v>
      </c>
      <c r="G23" s="11">
        <f t="shared" si="3"/>
        <v>57.002499999999998</v>
      </c>
      <c r="H23" s="11">
        <f t="shared" si="4"/>
        <v>14.997500000000002</v>
      </c>
      <c r="I23" s="11">
        <v>68.7</v>
      </c>
      <c r="J23" s="11">
        <f t="shared" si="5"/>
        <v>3.2999999999999972</v>
      </c>
      <c r="K23" s="11">
        <f t="shared" si="6"/>
        <v>11.697500000000005</v>
      </c>
      <c r="L23" s="11">
        <f t="shared" si="7"/>
        <v>22.003667277879625</v>
      </c>
      <c r="M23" s="11">
        <f t="shared" si="8"/>
        <v>4.5833333333333295</v>
      </c>
      <c r="N23" s="11">
        <f t="shared" si="9"/>
        <v>30.130257444848912</v>
      </c>
      <c r="O23" s="11">
        <f t="shared" si="10"/>
        <v>1.4473049427656655</v>
      </c>
      <c r="P23" s="11">
        <f>Tabela1[[#This Row],[excesso_imc]]-Tabela1[[#This Row],[perda_imc_1sem]]</f>
        <v>5.1302574448489118</v>
      </c>
      <c r="Q23" s="11">
        <f>Tabela1[[#This Row],[perda_imc_1sem]]*100/Tabela1[[#This Row],[excesso_imc]]</f>
        <v>22.003667277879611</v>
      </c>
      <c r="R23" s="11">
        <f>Tabela1[[#This Row],[perda_imc_1sem]]*100/Tabela1[[#This Row],[imc_inicial]]</f>
        <v>4.583333333333325</v>
      </c>
      <c r="S23" s="11">
        <v>66.900000000000006</v>
      </c>
      <c r="T23" s="12">
        <f t="shared" si="11"/>
        <v>5.0999999999999943</v>
      </c>
      <c r="U23" s="12">
        <f t="shared" si="12"/>
        <v>9.897500000000008</v>
      </c>
      <c r="V23" s="12">
        <f t="shared" si="13"/>
        <v>34.0056676112685</v>
      </c>
      <c r="W23" s="12">
        <f t="shared" si="14"/>
        <v>7.083333333333325</v>
      </c>
      <c r="X23" s="12">
        <f t="shared" si="15"/>
        <v>29.340818385158549</v>
      </c>
      <c r="Y23" s="12">
        <f t="shared" si="16"/>
        <v>2.2367440024560281</v>
      </c>
      <c r="Z23" s="11">
        <f>Tabela1[[#This Row],[excesso_imc]]-Tabela1[[#This Row],[perda_imc_2sem]]</f>
        <v>4.3408183851585491</v>
      </c>
      <c r="AA23" s="11">
        <f>Tabela1[[#This Row],[perda_imc_2sem]]*100/Tabela1[[#This Row],[excesso_imc]]</f>
        <v>34.005667611268478</v>
      </c>
      <c r="AB23" s="11">
        <f>Tabela1[[#This Row],[perda_imc_2sem]]*100/Tabela1[[#This Row],[imc_inicial]]</f>
        <v>7.0833333333333188</v>
      </c>
      <c r="AC23" s="12">
        <v>64.2</v>
      </c>
      <c r="AD23" s="12">
        <f t="shared" si="17"/>
        <v>7.7999999999999972</v>
      </c>
      <c r="AE23" s="12">
        <f t="shared" si="18"/>
        <v>7.1975000000000051</v>
      </c>
      <c r="AF23" s="12">
        <f t="shared" si="19"/>
        <v>52.008668111351867</v>
      </c>
      <c r="AG23" s="12">
        <f t="shared" si="20"/>
        <v>10.83333333333333</v>
      </c>
      <c r="AH23" s="12">
        <f t="shared" si="21"/>
        <v>28.156659795623</v>
      </c>
      <c r="AI23" s="12">
        <f t="shared" si="22"/>
        <v>3.4209025919915774</v>
      </c>
      <c r="AJ23" s="11">
        <f>Tabela1[[#This Row],[excesso_imc]]-Tabela1[[#This Row],[perda_imc_1mes]]</f>
        <v>3.1566597956229998</v>
      </c>
      <c r="AK23" s="11">
        <f>Tabela1[[#This Row],[perda_imc_1mes]]*100/Tabela1[[#This Row],[excesso_imc]]</f>
        <v>52.008668111351874</v>
      </c>
      <c r="AL23" s="11">
        <f>Tabela1[[#This Row],[perda_imc_1mes]]*100/Tabela1[[#This Row],[imc_inicial]]</f>
        <v>10.833333333333329</v>
      </c>
      <c r="AM23" s="12">
        <v>63.2</v>
      </c>
      <c r="AN23" s="12">
        <f t="shared" si="23"/>
        <v>8.7999999999999972</v>
      </c>
      <c r="AO23" s="12">
        <f t="shared" si="24"/>
        <v>6.1975000000000051</v>
      </c>
      <c r="AP23" s="12">
        <f t="shared" si="25"/>
        <v>58.676446074345698</v>
      </c>
      <c r="AQ23" s="12">
        <f t="shared" si="26"/>
        <v>12.22222222222222</v>
      </c>
      <c r="AR23" s="12">
        <f t="shared" si="27"/>
        <v>27.718082540239465</v>
      </c>
      <c r="AS23" s="12">
        <f t="shared" si="28"/>
        <v>3.8594798473751126</v>
      </c>
      <c r="AT23" s="11">
        <f>Tabela1[[#This Row],[excesso_imc]]-Tabela1[[#This Row],[perda_imc_2mes]]</f>
        <v>2.7180825402394646</v>
      </c>
      <c r="AU23" s="11">
        <f>Tabela1[[#This Row],[perda_imc_2mes]]*100/Tabela1[[#This Row],[excesso_imc]]</f>
        <v>58.676446074345698</v>
      </c>
      <c r="AV23" s="11">
        <f>Tabela1[[#This Row],[perda_imc_2mes]]*100/Tabela1[[#This Row],[imc_inicial]]</f>
        <v>12.222222222222214</v>
      </c>
      <c r="AW23" s="12">
        <v>61.6</v>
      </c>
      <c r="AX23" s="12">
        <f t="shared" si="29"/>
        <v>10.399999999999999</v>
      </c>
      <c r="AY23" s="12">
        <f t="shared" si="30"/>
        <v>4.5975000000000037</v>
      </c>
      <c r="AZ23" s="12">
        <f t="shared" si="31"/>
        <v>69.344890815135827</v>
      </c>
      <c r="BA23" s="12">
        <f t="shared" si="32"/>
        <v>14.444444444444441</v>
      </c>
      <c r="BB23" s="12">
        <f t="shared" si="33"/>
        <v>27.016358931625806</v>
      </c>
      <c r="BC23" s="13">
        <f t="shared" si="34"/>
        <v>4.5612034559887711</v>
      </c>
      <c r="BD23" s="11">
        <f>Tabela1[[#This Row],[excesso_imc]]-Tabela1[[#This Row],[perda_imc_3mes]]</f>
        <v>2.0163589316258062</v>
      </c>
      <c r="BE23" s="11">
        <f>Tabela1[[#This Row],[perda_imc_3mes]]*100/Tabela1[[#This Row],[excesso_imc]]</f>
        <v>69.344890815135855</v>
      </c>
      <c r="BF23" s="11">
        <f>Tabela1[[#This Row],[perda_imc_3mes]]*100/Tabela1[[#This Row],[imc_inicial]]</f>
        <v>14.444444444444441</v>
      </c>
    </row>
    <row r="24" spans="1:58" s="14" customFormat="1" x14ac:dyDescent="0.3">
      <c r="A24" s="10" t="s">
        <v>19</v>
      </c>
      <c r="B24" s="11">
        <v>77</v>
      </c>
      <c r="C24" s="11">
        <v>1.59</v>
      </c>
      <c r="D24" s="11">
        <f t="shared" si="0"/>
        <v>2.5281000000000002</v>
      </c>
      <c r="E24" s="11">
        <f t="shared" si="1"/>
        <v>30.457655947153988</v>
      </c>
      <c r="F24" s="11">
        <f t="shared" si="2"/>
        <v>5.4576559471539881</v>
      </c>
      <c r="G24" s="11">
        <f t="shared" si="3"/>
        <v>63.202500000000008</v>
      </c>
      <c r="H24" s="11">
        <f t="shared" si="4"/>
        <v>13.797499999999992</v>
      </c>
      <c r="I24" s="11">
        <v>74</v>
      </c>
      <c r="J24" s="11">
        <f t="shared" si="5"/>
        <v>3</v>
      </c>
      <c r="K24" s="11">
        <f t="shared" si="6"/>
        <v>10.797499999999992</v>
      </c>
      <c r="L24" s="11">
        <f t="shared" si="7"/>
        <v>21.743069396629835</v>
      </c>
      <c r="M24" s="11">
        <f t="shared" si="8"/>
        <v>3.8961038961038961</v>
      </c>
      <c r="N24" s="11">
        <f t="shared" si="9"/>
        <v>29.270994027135</v>
      </c>
      <c r="O24" s="11">
        <f t="shared" si="10"/>
        <v>1.1866619200189881</v>
      </c>
      <c r="P24" s="11">
        <f>Tabela1[[#This Row],[excesso_imc]]-Tabela1[[#This Row],[perda_imc_1sem]]</f>
        <v>4.270994027135</v>
      </c>
      <c r="Q24" s="11">
        <f>Tabela1[[#This Row],[perda_imc_1sem]]*100/Tabela1[[#This Row],[excesso_imc]]</f>
        <v>21.743069396629856</v>
      </c>
      <c r="R24" s="11">
        <f>Tabela1[[#This Row],[perda_imc_1sem]]*100/Tabela1[[#This Row],[imc_inicial]]</f>
        <v>3.896103896103901</v>
      </c>
      <c r="S24" s="11">
        <v>72</v>
      </c>
      <c r="T24" s="12">
        <f t="shared" si="11"/>
        <v>5</v>
      </c>
      <c r="U24" s="12">
        <f t="shared" si="12"/>
        <v>8.7974999999999923</v>
      </c>
      <c r="V24" s="12">
        <f t="shared" si="13"/>
        <v>36.238448994383063</v>
      </c>
      <c r="W24" s="12">
        <f t="shared" si="14"/>
        <v>6.4935064935064934</v>
      </c>
      <c r="X24" s="12">
        <f t="shared" si="15"/>
        <v>28.479886080455675</v>
      </c>
      <c r="Y24" s="12">
        <f t="shared" si="16"/>
        <v>1.9777698666983135</v>
      </c>
      <c r="Z24" s="11">
        <f>Tabela1[[#This Row],[excesso_imc]]-Tabela1[[#This Row],[perda_imc_2sem]]</f>
        <v>3.4798860804556746</v>
      </c>
      <c r="AA24" s="11">
        <f>Tabela1[[#This Row],[perda_imc_2sem]]*100/Tabela1[[#This Row],[excesso_imc]]</f>
        <v>36.238448994383091</v>
      </c>
      <c r="AB24" s="11">
        <f>Tabela1[[#This Row],[perda_imc_2sem]]*100/Tabela1[[#This Row],[imc_inicial]]</f>
        <v>6.4935064935065014</v>
      </c>
      <c r="AC24" s="12">
        <v>70.5</v>
      </c>
      <c r="AD24" s="12">
        <f t="shared" si="17"/>
        <v>6.5</v>
      </c>
      <c r="AE24" s="12">
        <f t="shared" si="18"/>
        <v>7.2974999999999923</v>
      </c>
      <c r="AF24" s="12">
        <f t="shared" si="19"/>
        <v>47.10998369269798</v>
      </c>
      <c r="AG24" s="12">
        <f t="shared" si="20"/>
        <v>8.4415584415584419</v>
      </c>
      <c r="AH24" s="12">
        <f t="shared" si="21"/>
        <v>27.886555120446182</v>
      </c>
      <c r="AI24" s="12">
        <f t="shared" si="22"/>
        <v>2.5711008267078057</v>
      </c>
      <c r="AJ24" s="11">
        <f>Tabela1[[#This Row],[excesso_imc]]-Tabela1[[#This Row],[perda_imc_1mes]]</f>
        <v>2.8865551204461823</v>
      </c>
      <c r="AK24" s="11">
        <f>Tabela1[[#This Row],[perda_imc_1mes]]*100/Tabela1[[#This Row],[excesso_imc]]</f>
        <v>47.109983692697988</v>
      </c>
      <c r="AL24" s="11">
        <f>Tabela1[[#This Row],[perda_imc_1mes]]*100/Tabela1[[#This Row],[imc_inicial]]</f>
        <v>8.4415584415584473</v>
      </c>
      <c r="AM24" s="12">
        <v>68</v>
      </c>
      <c r="AN24" s="12">
        <f t="shared" si="23"/>
        <v>9</v>
      </c>
      <c r="AO24" s="12">
        <f t="shared" si="24"/>
        <v>4.7974999999999923</v>
      </c>
      <c r="AP24" s="12">
        <f t="shared" si="25"/>
        <v>65.229208189889505</v>
      </c>
      <c r="AQ24" s="12">
        <f t="shared" si="26"/>
        <v>11.688311688311689</v>
      </c>
      <c r="AR24" s="12">
        <f t="shared" si="27"/>
        <v>26.897670187097027</v>
      </c>
      <c r="AS24" s="12">
        <f t="shared" si="28"/>
        <v>3.5599857600569607</v>
      </c>
      <c r="AT24" s="11">
        <f>Tabela1[[#This Row],[excesso_imc]]-Tabela1[[#This Row],[perda_imc_2mes]]</f>
        <v>1.8976701870970274</v>
      </c>
      <c r="AU24" s="11">
        <f>Tabela1[[#This Row],[perda_imc_2mes]]*100/Tabela1[[#This Row],[excesso_imc]]</f>
        <v>65.229208189889505</v>
      </c>
      <c r="AV24" s="11">
        <f>Tabela1[[#This Row],[perda_imc_2mes]]*100/Tabela1[[#This Row],[imc_inicial]]</f>
        <v>11.688311688311691</v>
      </c>
      <c r="AW24" s="12">
        <v>66.400000000000006</v>
      </c>
      <c r="AX24" s="12">
        <f t="shared" si="29"/>
        <v>10.599999999999994</v>
      </c>
      <c r="AY24" s="12">
        <f t="shared" si="30"/>
        <v>3.197499999999998</v>
      </c>
      <c r="AZ24" s="12">
        <f t="shared" si="31"/>
        <v>76.82551186809205</v>
      </c>
      <c r="BA24" s="12">
        <f t="shared" si="32"/>
        <v>13.766233766233761</v>
      </c>
      <c r="BB24" s="12">
        <f t="shared" si="33"/>
        <v>26.264783829753569</v>
      </c>
      <c r="BC24" s="13">
        <f t="shared" si="34"/>
        <v>4.1928721174004195</v>
      </c>
      <c r="BD24" s="11">
        <f>Tabela1[[#This Row],[excesso_imc]]-Tabela1[[#This Row],[perda_imc_3mes]]</f>
        <v>1.2647838297535685</v>
      </c>
      <c r="BE24" s="11">
        <f>Tabela1[[#This Row],[perda_imc_3mes]]*100/Tabela1[[#This Row],[excesso_imc]]</f>
        <v>76.825511868092065</v>
      </c>
      <c r="BF24" s="11">
        <f>Tabela1[[#This Row],[perda_imc_3mes]]*100/Tabela1[[#This Row],[imc_inicial]]</f>
        <v>13.766233766233766</v>
      </c>
    </row>
    <row r="25" spans="1:58" s="14" customFormat="1" x14ac:dyDescent="0.3">
      <c r="A25" s="10" t="s">
        <v>35</v>
      </c>
      <c r="B25" s="11">
        <v>140</v>
      </c>
      <c r="C25" s="11">
        <v>1.87</v>
      </c>
      <c r="D25" s="11">
        <f t="shared" si="0"/>
        <v>3.4969000000000006</v>
      </c>
      <c r="E25" s="11">
        <f t="shared" si="1"/>
        <v>40.035459978838396</v>
      </c>
      <c r="F25" s="11">
        <f t="shared" si="2"/>
        <v>15.035459978838396</v>
      </c>
      <c r="G25" s="11">
        <f t="shared" si="3"/>
        <v>87.422500000000014</v>
      </c>
      <c r="H25" s="11">
        <f t="shared" si="4"/>
        <v>52.577499999999986</v>
      </c>
      <c r="I25" s="11">
        <v>134.4</v>
      </c>
      <c r="J25" s="11">
        <f t="shared" si="5"/>
        <v>5.5999999999999943</v>
      </c>
      <c r="K25" s="11">
        <f t="shared" si="6"/>
        <v>46.977499999999992</v>
      </c>
      <c r="L25" s="11">
        <f t="shared" si="7"/>
        <v>10.650943844800524</v>
      </c>
      <c r="M25" s="11">
        <f t="shared" si="8"/>
        <v>3.999999999999996</v>
      </c>
      <c r="N25" s="11">
        <f t="shared" si="9"/>
        <v>38.434041579684859</v>
      </c>
      <c r="O25" s="11">
        <f t="shared" si="10"/>
        <v>1.6014183991535376</v>
      </c>
      <c r="P25" s="11">
        <f>Tabela1[[#This Row],[excesso_imc]]-Tabela1[[#This Row],[perda_imc_1sem]]</f>
        <v>13.434041579684859</v>
      </c>
      <c r="Q25" s="11">
        <f>Tabela1[[#This Row],[perda_imc_1sem]]*100/Tabela1[[#This Row],[excesso_imc]]</f>
        <v>10.650943844800546</v>
      </c>
      <c r="R25" s="11">
        <f>Tabela1[[#This Row],[perda_imc_1sem]]*100/Tabela1[[#This Row],[imc_inicial]]</f>
        <v>4.0000000000000044</v>
      </c>
      <c r="S25" s="11">
        <v>131.30000000000001</v>
      </c>
      <c r="T25" s="12">
        <f t="shared" si="11"/>
        <v>8.6999999999999886</v>
      </c>
      <c r="U25" s="12">
        <f t="shared" si="12"/>
        <v>43.877499999999998</v>
      </c>
      <c r="V25" s="12">
        <f t="shared" si="13"/>
        <v>16.547002044600809</v>
      </c>
      <c r="W25" s="12">
        <f t="shared" si="14"/>
        <v>6.2142857142857064</v>
      </c>
      <c r="X25" s="12">
        <f t="shared" si="15"/>
        <v>37.547542108724869</v>
      </c>
      <c r="Y25" s="12">
        <f t="shared" si="16"/>
        <v>2.4879178701135274</v>
      </c>
      <c r="Z25" s="11">
        <f>Tabela1[[#This Row],[excesso_imc]]-Tabela1[[#This Row],[perda_imc_2sem]]</f>
        <v>12.547542108724869</v>
      </c>
      <c r="AA25" s="11">
        <f>Tabela1[[#This Row],[perda_imc_2sem]]*100/Tabela1[[#This Row],[excesso_imc]]</f>
        <v>16.54700204460082</v>
      </c>
      <c r="AB25" s="11">
        <f>Tabela1[[#This Row],[perda_imc_2sem]]*100/Tabela1[[#This Row],[imc_inicial]]</f>
        <v>6.2142857142857109</v>
      </c>
      <c r="AC25" s="12">
        <v>129.5</v>
      </c>
      <c r="AD25" s="12">
        <f t="shared" si="17"/>
        <v>10.5</v>
      </c>
      <c r="AE25" s="12">
        <f t="shared" si="18"/>
        <v>42.077499999999986</v>
      </c>
      <c r="AF25" s="12">
        <f t="shared" si="19"/>
        <v>19.970519709001003</v>
      </c>
      <c r="AG25" s="12">
        <f t="shared" si="20"/>
        <v>7.5</v>
      </c>
      <c r="AH25" s="12">
        <f t="shared" si="21"/>
        <v>37.032800480425514</v>
      </c>
      <c r="AI25" s="12">
        <f t="shared" si="22"/>
        <v>3.002659498412882</v>
      </c>
      <c r="AJ25" s="11">
        <f>Tabela1[[#This Row],[excesso_imc]]-Tabela1[[#This Row],[perda_imc_1mes]]</f>
        <v>12.032800480425514</v>
      </c>
      <c r="AK25" s="11">
        <f>Tabela1[[#This Row],[perda_imc_1mes]]*100/Tabela1[[#This Row],[excesso_imc]]</f>
        <v>19.970519709001017</v>
      </c>
      <c r="AL25" s="11">
        <f>Tabela1[[#This Row],[perda_imc_1mes]]*100/Tabela1[[#This Row],[imc_inicial]]</f>
        <v>7.5000000000000053</v>
      </c>
      <c r="AM25" s="12">
        <v>126</v>
      </c>
      <c r="AN25" s="12">
        <f t="shared" si="23"/>
        <v>14</v>
      </c>
      <c r="AO25" s="12">
        <f t="shared" si="24"/>
        <v>38.577499999999986</v>
      </c>
      <c r="AP25" s="12">
        <f t="shared" si="25"/>
        <v>26.627359612001339</v>
      </c>
      <c r="AQ25" s="12">
        <f t="shared" si="26"/>
        <v>10</v>
      </c>
      <c r="AR25" s="12">
        <f t="shared" si="27"/>
        <v>36.031913980954556</v>
      </c>
      <c r="AS25" s="12">
        <f t="shared" si="28"/>
        <v>4.0035459978838404</v>
      </c>
      <c r="AT25" s="11">
        <f>Tabela1[[#This Row],[excesso_imc]]-Tabela1[[#This Row],[perda_imc_2mes]]</f>
        <v>11.031913980954556</v>
      </c>
      <c r="AU25" s="11">
        <f>Tabela1[[#This Row],[perda_imc_2mes]]*100/Tabela1[[#This Row],[excesso_imc]]</f>
        <v>26.627359612001339</v>
      </c>
      <c r="AV25" s="11">
        <f>Tabela1[[#This Row],[perda_imc_2mes]]*100/Tabela1[[#This Row],[imc_inicial]]</f>
        <v>10.000000000000002</v>
      </c>
      <c r="AW25" s="12">
        <v>125.3</v>
      </c>
      <c r="AX25" s="12">
        <f t="shared" si="29"/>
        <v>14.700000000000003</v>
      </c>
      <c r="AY25" s="12">
        <f t="shared" si="30"/>
        <v>37.877499999999984</v>
      </c>
      <c r="AZ25" s="12">
        <f t="shared" si="31"/>
        <v>27.958727592601409</v>
      </c>
      <c r="BA25" s="12">
        <f t="shared" si="32"/>
        <v>10.500000000000002</v>
      </c>
      <c r="BB25" s="12">
        <f t="shared" si="33"/>
        <v>35.831736681060363</v>
      </c>
      <c r="BC25" s="13">
        <f t="shared" si="34"/>
        <v>4.2037232977780334</v>
      </c>
      <c r="BD25" s="11">
        <f>Tabela1[[#This Row],[excesso_imc]]-Tabela1[[#This Row],[perda_imc_3mes]]</f>
        <v>10.831736681060363</v>
      </c>
      <c r="BE25" s="11">
        <f>Tabela1[[#This Row],[perda_imc_3mes]]*100/Tabela1[[#This Row],[excesso_imc]]</f>
        <v>27.958727592601413</v>
      </c>
      <c r="BF25" s="11">
        <f>Tabela1[[#This Row],[perda_imc_3mes]]*100/Tabela1[[#This Row],[imc_inicial]]</f>
        <v>10.500000000000004</v>
      </c>
    </row>
    <row r="26" spans="1:58" s="14" customFormat="1" x14ac:dyDescent="0.3">
      <c r="A26" s="10" t="s">
        <v>14</v>
      </c>
      <c r="B26" s="11">
        <v>86.5</v>
      </c>
      <c r="C26" s="11">
        <v>1.58</v>
      </c>
      <c r="D26" s="11">
        <f t="shared" si="0"/>
        <v>2.4964000000000004</v>
      </c>
      <c r="E26" s="11">
        <f t="shared" si="1"/>
        <v>34.649895850024031</v>
      </c>
      <c r="F26" s="11">
        <f t="shared" si="2"/>
        <v>9.6498958500240306</v>
      </c>
      <c r="G26" s="11">
        <f t="shared" si="3"/>
        <v>62.410000000000011</v>
      </c>
      <c r="H26" s="11">
        <f t="shared" si="4"/>
        <v>24.089999999999989</v>
      </c>
      <c r="I26" s="11">
        <v>84</v>
      </c>
      <c r="J26" s="11">
        <f t="shared" si="5"/>
        <v>2.5</v>
      </c>
      <c r="K26" s="11">
        <f t="shared" si="6"/>
        <v>21.589999999999989</v>
      </c>
      <c r="L26" s="11">
        <f t="shared" si="7"/>
        <v>10.377750103777506</v>
      </c>
      <c r="M26" s="11">
        <f t="shared" si="8"/>
        <v>2.8901734104046244</v>
      </c>
      <c r="N26" s="11">
        <f t="shared" si="9"/>
        <v>33.648453773433737</v>
      </c>
      <c r="O26" s="11">
        <f t="shared" si="10"/>
        <v>1.0014420765902941</v>
      </c>
      <c r="P26" s="11">
        <f>Tabela1[[#This Row],[excesso_imc]]-Tabela1[[#This Row],[perda_imc_1sem]]</f>
        <v>8.6484537734337366</v>
      </c>
      <c r="Q26" s="11">
        <f>Tabela1[[#This Row],[perda_imc_1sem]]*100/Tabela1[[#This Row],[excesso_imc]]</f>
        <v>10.377750103777547</v>
      </c>
      <c r="R26" s="11">
        <f>Tabela1[[#This Row],[perda_imc_1sem]]*100/Tabela1[[#This Row],[imc_inicial]]</f>
        <v>2.8901734104046364</v>
      </c>
      <c r="S26" s="11">
        <v>84</v>
      </c>
      <c r="T26" s="12">
        <f t="shared" si="11"/>
        <v>2.5</v>
      </c>
      <c r="U26" s="12">
        <f t="shared" si="12"/>
        <v>21.589999999999989</v>
      </c>
      <c r="V26" s="12">
        <f t="shared" si="13"/>
        <v>10.377750103777506</v>
      </c>
      <c r="W26" s="12">
        <f t="shared" si="14"/>
        <v>2.8901734104046244</v>
      </c>
      <c r="X26" s="12">
        <f t="shared" si="15"/>
        <v>33.648453773433737</v>
      </c>
      <c r="Y26" s="12">
        <f t="shared" si="16"/>
        <v>1.0014420765902941</v>
      </c>
      <c r="Z26" s="11">
        <f>Tabela1[[#This Row],[excesso_imc]]-Tabela1[[#This Row],[perda_imc_2sem]]</f>
        <v>8.6484537734337366</v>
      </c>
      <c r="AA26" s="11">
        <f>Tabela1[[#This Row],[perda_imc_2sem]]*100/Tabela1[[#This Row],[excesso_imc]]</f>
        <v>10.377750103777547</v>
      </c>
      <c r="AB26" s="11">
        <f>Tabela1[[#This Row],[perda_imc_2sem]]*100/Tabela1[[#This Row],[imc_inicial]]</f>
        <v>2.8901734104046364</v>
      </c>
      <c r="AC26" s="12">
        <v>83</v>
      </c>
      <c r="AD26" s="12">
        <f t="shared" si="17"/>
        <v>3.5</v>
      </c>
      <c r="AE26" s="12">
        <f t="shared" si="18"/>
        <v>20.589999999999989</v>
      </c>
      <c r="AF26" s="12">
        <f t="shared" si="19"/>
        <v>14.528850145288509</v>
      </c>
      <c r="AG26" s="12">
        <f t="shared" si="20"/>
        <v>4.0462427745664744</v>
      </c>
      <c r="AH26" s="12">
        <f t="shared" si="21"/>
        <v>33.247876942797625</v>
      </c>
      <c r="AI26" s="12">
        <f t="shared" si="22"/>
        <v>1.402018907226406</v>
      </c>
      <c r="AJ26" s="11">
        <f>Tabela1[[#This Row],[excesso_imc]]-Tabela1[[#This Row],[perda_imc_1mes]]</f>
        <v>8.2478769427976246</v>
      </c>
      <c r="AK26" s="11">
        <f>Tabela1[[#This Row],[perda_imc_1mes]]*100/Tabela1[[#This Row],[excesso_imc]]</f>
        <v>14.528850145288507</v>
      </c>
      <c r="AL26" s="11">
        <f>Tabela1[[#This Row],[perda_imc_1mes]]*100/Tabela1[[#This Row],[imc_inicial]]</f>
        <v>4.0462427745664744</v>
      </c>
      <c r="AM26" s="12">
        <v>81.3</v>
      </c>
      <c r="AN26" s="12">
        <f t="shared" si="23"/>
        <v>5.2000000000000028</v>
      </c>
      <c r="AO26" s="12">
        <f t="shared" si="24"/>
        <v>18.889999999999986</v>
      </c>
      <c r="AP26" s="12">
        <f t="shared" si="25"/>
        <v>21.585720215857222</v>
      </c>
      <c r="AQ26" s="12">
        <f t="shared" si="26"/>
        <v>6.0115606936416208</v>
      </c>
      <c r="AR26" s="12">
        <f t="shared" si="27"/>
        <v>32.566896330716226</v>
      </c>
      <c r="AS26" s="12">
        <f t="shared" si="28"/>
        <v>2.0829995193078048</v>
      </c>
      <c r="AT26" s="11">
        <f>Tabela1[[#This Row],[excesso_imc]]-Tabela1[[#This Row],[perda_imc_2mes]]</f>
        <v>7.5668963307162258</v>
      </c>
      <c r="AU26" s="11">
        <f>Tabela1[[#This Row],[perda_imc_2mes]]*100/Tabela1[[#This Row],[excesso_imc]]</f>
        <v>21.585720215857226</v>
      </c>
      <c r="AV26" s="11">
        <f>Tabela1[[#This Row],[perda_imc_2mes]]*100/Tabela1[[#This Row],[imc_inicial]]</f>
        <v>6.0115606936416235</v>
      </c>
      <c r="AW26" s="12">
        <v>82</v>
      </c>
      <c r="AX26" s="12">
        <f t="shared" si="29"/>
        <v>4.5</v>
      </c>
      <c r="AY26" s="12">
        <f t="shared" si="30"/>
        <v>19.589999999999989</v>
      </c>
      <c r="AZ26" s="12">
        <f t="shared" si="31"/>
        <v>18.679950186799509</v>
      </c>
      <c r="BA26" s="12">
        <f t="shared" si="32"/>
        <v>5.202312138728324</v>
      </c>
      <c r="BB26" s="12">
        <f t="shared" si="33"/>
        <v>32.847300112161506</v>
      </c>
      <c r="BC26" s="13">
        <f t="shared" si="34"/>
        <v>1.802595737862525</v>
      </c>
      <c r="BD26" s="11">
        <f>Tabela1[[#This Row],[excesso_imc]]-Tabela1[[#This Row],[perda_imc_3mes]]</f>
        <v>7.8473001121615056</v>
      </c>
      <c r="BE26" s="11">
        <f>Tabela1[[#This Row],[perda_imc_3mes]]*100/Tabela1[[#This Row],[excesso_imc]]</f>
        <v>18.679950186799541</v>
      </c>
      <c r="BF26" s="11">
        <f>Tabela1[[#This Row],[perda_imc_3mes]]*100/Tabela1[[#This Row],[imc_inicial]]</f>
        <v>5.2023121387283329</v>
      </c>
    </row>
    <row r="27" spans="1:58" s="14" customFormat="1" x14ac:dyDescent="0.3">
      <c r="A27" s="10" t="s">
        <v>41</v>
      </c>
      <c r="B27" s="11">
        <v>94.7</v>
      </c>
      <c r="C27" s="11">
        <v>1.59</v>
      </c>
      <c r="D27" s="11">
        <f t="shared" si="0"/>
        <v>2.5281000000000002</v>
      </c>
      <c r="E27" s="11">
        <f t="shared" si="1"/>
        <v>37.458961275266006</v>
      </c>
      <c r="F27" s="11">
        <f t="shared" si="2"/>
        <v>12.458961275266006</v>
      </c>
      <c r="G27" s="11">
        <f t="shared" si="3"/>
        <v>63.202500000000008</v>
      </c>
      <c r="H27" s="11">
        <f t="shared" si="4"/>
        <v>31.497499999999995</v>
      </c>
      <c r="I27" s="11">
        <v>89.9</v>
      </c>
      <c r="J27" s="11">
        <f t="shared" si="5"/>
        <v>4.7999999999999972</v>
      </c>
      <c r="K27" s="11">
        <f t="shared" si="6"/>
        <v>26.697499999999998</v>
      </c>
      <c r="L27" s="11">
        <f t="shared" si="7"/>
        <v>15.239304706722749</v>
      </c>
      <c r="M27" s="11">
        <f t="shared" si="8"/>
        <v>5.0686378035902822</v>
      </c>
      <c r="N27" s="11">
        <f t="shared" si="9"/>
        <v>35.560302203235629</v>
      </c>
      <c r="O27" s="11">
        <f t="shared" si="10"/>
        <v>1.8986590720303766</v>
      </c>
      <c r="P27" s="11">
        <f>Tabela1[[#This Row],[excesso_imc]]-Tabela1[[#This Row],[perda_imc_1sem]]</f>
        <v>10.560302203235629</v>
      </c>
      <c r="Q27" s="11">
        <f>Tabela1[[#This Row],[perda_imc_1sem]]*100/Tabela1[[#This Row],[excesso_imc]]</f>
        <v>15.239304706722745</v>
      </c>
      <c r="R27" s="11">
        <f>Tabela1[[#This Row],[perda_imc_1sem]]*100/Tabela1[[#This Row],[imc_inicial]]</f>
        <v>5.0686378035902804</v>
      </c>
      <c r="S27" s="11">
        <v>88.1</v>
      </c>
      <c r="T27" s="12">
        <f t="shared" si="11"/>
        <v>6.6000000000000085</v>
      </c>
      <c r="U27" s="12">
        <f t="shared" si="12"/>
        <v>24.897499999999987</v>
      </c>
      <c r="V27" s="12">
        <f t="shared" si="13"/>
        <v>20.954043971743822</v>
      </c>
      <c r="W27" s="12">
        <f t="shared" si="14"/>
        <v>6.9693769799366514</v>
      </c>
      <c r="X27" s="12">
        <f t="shared" si="15"/>
        <v>34.848305051224237</v>
      </c>
      <c r="Y27" s="12">
        <f t="shared" si="16"/>
        <v>2.6106562240417688</v>
      </c>
      <c r="Z27" s="11">
        <f>Tabela1[[#This Row],[excesso_imc]]-Tabela1[[#This Row],[perda_imc_2sem]]</f>
        <v>9.8483050512242372</v>
      </c>
      <c r="AA27" s="11">
        <f>Tabela1[[#This Row],[perda_imc_2sem]]*100/Tabela1[[#This Row],[excesso_imc]]</f>
        <v>20.954043971743786</v>
      </c>
      <c r="AB27" s="11">
        <f>Tabela1[[#This Row],[perda_imc_2sem]]*100/Tabela1[[#This Row],[imc_inicial]]</f>
        <v>6.969376979936639</v>
      </c>
      <c r="AC27" s="12">
        <v>86.3</v>
      </c>
      <c r="AD27" s="12">
        <f t="shared" si="17"/>
        <v>8.4000000000000057</v>
      </c>
      <c r="AE27" s="12">
        <f t="shared" si="18"/>
        <v>23.097499999999989</v>
      </c>
      <c r="AF27" s="12">
        <f t="shared" si="19"/>
        <v>26.668783236764845</v>
      </c>
      <c r="AG27" s="12">
        <f t="shared" si="20"/>
        <v>8.8701161562830055</v>
      </c>
      <c r="AH27" s="12">
        <f t="shared" si="21"/>
        <v>34.136307899212845</v>
      </c>
      <c r="AI27" s="12">
        <f t="shared" si="22"/>
        <v>3.3226533760531609</v>
      </c>
      <c r="AJ27" s="11">
        <f>Tabela1[[#This Row],[excesso_imc]]-Tabela1[[#This Row],[perda_imc_1mes]]</f>
        <v>9.136307899212845</v>
      </c>
      <c r="AK27" s="11">
        <f>Tabela1[[#This Row],[perda_imc_1mes]]*100/Tabela1[[#This Row],[excesso_imc]]</f>
        <v>26.668783236764817</v>
      </c>
      <c r="AL27" s="11">
        <f>Tabela1[[#This Row],[perda_imc_1mes]]*100/Tabela1[[#This Row],[imc_inicial]]</f>
        <v>8.8701161562829949</v>
      </c>
      <c r="AM27" s="12">
        <v>83.3</v>
      </c>
      <c r="AN27" s="12">
        <f t="shared" si="23"/>
        <v>11.400000000000006</v>
      </c>
      <c r="AO27" s="12">
        <f t="shared" si="24"/>
        <v>20.097499999999989</v>
      </c>
      <c r="AP27" s="12">
        <f t="shared" si="25"/>
        <v>36.193348678466563</v>
      </c>
      <c r="AQ27" s="12">
        <f t="shared" si="26"/>
        <v>12.038014783526931</v>
      </c>
      <c r="AR27" s="12">
        <f t="shared" si="27"/>
        <v>32.949645979193853</v>
      </c>
      <c r="AS27" s="12">
        <f t="shared" si="28"/>
        <v>4.5093152960721525</v>
      </c>
      <c r="AT27" s="11">
        <f>Tabela1[[#This Row],[excesso_imc]]-Tabela1[[#This Row],[perda_imc_2mes]]</f>
        <v>7.9496459791938534</v>
      </c>
      <c r="AU27" s="11">
        <f>Tabela1[[#This Row],[perda_imc_2mes]]*100/Tabela1[[#This Row],[excesso_imc]]</f>
        <v>36.193348678466585</v>
      </c>
      <c r="AV27" s="11">
        <f>Tabela1[[#This Row],[perda_imc_2mes]]*100/Tabela1[[#This Row],[imc_inicial]]</f>
        <v>12.038014783526936</v>
      </c>
      <c r="AW27" s="12">
        <v>80</v>
      </c>
      <c r="AX27" s="12">
        <f t="shared" si="29"/>
        <v>14.700000000000003</v>
      </c>
      <c r="AY27" s="12">
        <f t="shared" si="30"/>
        <v>16.797499999999992</v>
      </c>
      <c r="AZ27" s="12">
        <f t="shared" si="31"/>
        <v>46.670370664338456</v>
      </c>
      <c r="BA27" s="12">
        <f t="shared" si="32"/>
        <v>15.522703273495249</v>
      </c>
      <c r="BB27" s="12">
        <f t="shared" si="33"/>
        <v>31.644317867172973</v>
      </c>
      <c r="BC27" s="13">
        <f t="shared" si="34"/>
        <v>5.8146434080930334</v>
      </c>
      <c r="BD27" s="11">
        <f>Tabela1[[#This Row],[excesso_imc]]-Tabela1[[#This Row],[perda_imc_3mes]]</f>
        <v>6.6443178671729726</v>
      </c>
      <c r="BE27" s="11">
        <f>Tabela1[[#This Row],[perda_imc_3mes]]*100/Tabela1[[#This Row],[excesso_imc]]</f>
        <v>46.670370664338449</v>
      </c>
      <c r="BF27" s="11">
        <f>Tabela1[[#This Row],[perda_imc_3mes]]*100/Tabela1[[#This Row],[imc_inicial]]</f>
        <v>15.522703273495249</v>
      </c>
    </row>
    <row r="28" spans="1:58" s="14" customFormat="1" x14ac:dyDescent="0.3">
      <c r="A28" s="10" t="s">
        <v>36</v>
      </c>
      <c r="B28" s="11">
        <v>96</v>
      </c>
      <c r="C28" s="11">
        <v>1.7</v>
      </c>
      <c r="D28" s="11">
        <f t="shared" si="0"/>
        <v>2.8899999999999997</v>
      </c>
      <c r="E28" s="11">
        <f t="shared" si="1"/>
        <v>33.21799307958478</v>
      </c>
      <c r="F28" s="11">
        <f t="shared" si="2"/>
        <v>8.2179930795847795</v>
      </c>
      <c r="G28" s="11">
        <f t="shared" si="3"/>
        <v>72.249999999999986</v>
      </c>
      <c r="H28" s="11">
        <f t="shared" si="4"/>
        <v>23.750000000000014</v>
      </c>
      <c r="I28" s="11">
        <v>90</v>
      </c>
      <c r="J28" s="11">
        <f t="shared" si="5"/>
        <v>6</v>
      </c>
      <c r="K28" s="11">
        <f t="shared" si="6"/>
        <v>17.750000000000014</v>
      </c>
      <c r="L28" s="11">
        <f t="shared" si="7"/>
        <v>25.263157894736828</v>
      </c>
      <c r="M28" s="11">
        <f t="shared" si="8"/>
        <v>6.25</v>
      </c>
      <c r="N28" s="11">
        <f t="shared" si="9"/>
        <v>31.141868512110729</v>
      </c>
      <c r="O28" s="11">
        <f t="shared" si="10"/>
        <v>2.0761245674740501</v>
      </c>
      <c r="P28" s="11">
        <f>Tabela1[[#This Row],[excesso_imc]]-Tabela1[[#This Row],[perda_imc_1sem]]</f>
        <v>6.1418685121107295</v>
      </c>
      <c r="Q28" s="11">
        <f>Tabela1[[#This Row],[perda_imc_1sem]]*100/Tabela1[[#This Row],[excesso_imc]]</f>
        <v>25.26315789473685</v>
      </c>
      <c r="R28" s="11">
        <f>Tabela1[[#This Row],[perda_imc_1sem]]*100/Tabela1[[#This Row],[imc_inicial]]</f>
        <v>6.2500000000000044</v>
      </c>
      <c r="S28" s="11">
        <v>88.7</v>
      </c>
      <c r="T28" s="12">
        <f t="shared" si="11"/>
        <v>7.2999999999999972</v>
      </c>
      <c r="U28" s="12">
        <f t="shared" si="12"/>
        <v>16.450000000000017</v>
      </c>
      <c r="V28" s="12">
        <f t="shared" si="13"/>
        <v>30.736842105263129</v>
      </c>
      <c r="W28" s="12">
        <f t="shared" si="14"/>
        <v>7.6041666666666643</v>
      </c>
      <c r="X28" s="12">
        <f t="shared" si="15"/>
        <v>30.692041522491355</v>
      </c>
      <c r="Y28" s="12">
        <f t="shared" si="16"/>
        <v>2.5259515570934248</v>
      </c>
      <c r="Z28" s="11">
        <f>Tabela1[[#This Row],[excesso_imc]]-Tabela1[[#This Row],[perda_imc_2sem]]</f>
        <v>5.6920415224913548</v>
      </c>
      <c r="AA28" s="11">
        <f>Tabela1[[#This Row],[perda_imc_2sem]]*100/Tabela1[[#This Row],[excesso_imc]]</f>
        <v>30.736842105263129</v>
      </c>
      <c r="AB28" s="11">
        <f>Tabela1[[#This Row],[perda_imc_2sem]]*100/Tabela1[[#This Row],[imc_inicial]]</f>
        <v>7.6041666666666625</v>
      </c>
      <c r="AC28" s="12">
        <v>87.7</v>
      </c>
      <c r="AD28" s="12">
        <f t="shared" si="17"/>
        <v>8.2999999999999972</v>
      </c>
      <c r="AE28" s="12">
        <f t="shared" si="18"/>
        <v>15.450000000000017</v>
      </c>
      <c r="AF28" s="12">
        <f t="shared" si="19"/>
        <v>34.947368421052602</v>
      </c>
      <c r="AG28" s="12">
        <f t="shared" si="20"/>
        <v>8.6458333333333304</v>
      </c>
      <c r="AH28" s="12">
        <f t="shared" si="21"/>
        <v>30.346020761245679</v>
      </c>
      <c r="AI28" s="12">
        <f t="shared" si="22"/>
        <v>2.8719723183391004</v>
      </c>
      <c r="AJ28" s="11">
        <f>Tabela1[[#This Row],[excesso_imc]]-Tabela1[[#This Row],[perda_imc_1mes]]</f>
        <v>5.3460207612456792</v>
      </c>
      <c r="AK28" s="11">
        <f>Tabela1[[#This Row],[perda_imc_1mes]]*100/Tabela1[[#This Row],[excesso_imc]]</f>
        <v>34.947368421052616</v>
      </c>
      <c r="AL28" s="11">
        <f>Tabela1[[#This Row],[perda_imc_1mes]]*100/Tabela1[[#This Row],[imc_inicial]]</f>
        <v>8.6458333333333321</v>
      </c>
      <c r="AM28" s="12">
        <v>87.7</v>
      </c>
      <c r="AN28" s="12">
        <f t="shared" si="23"/>
        <v>8.2999999999999972</v>
      </c>
      <c r="AO28" s="12">
        <f t="shared" si="24"/>
        <v>15.450000000000017</v>
      </c>
      <c r="AP28" s="12">
        <f t="shared" si="25"/>
        <v>34.947368421052602</v>
      </c>
      <c r="AQ28" s="12">
        <f t="shared" si="26"/>
        <v>8.6458333333333304</v>
      </c>
      <c r="AR28" s="12">
        <f t="shared" si="27"/>
        <v>30.346020761245679</v>
      </c>
      <c r="AS28" s="12">
        <f t="shared" si="28"/>
        <v>2.8719723183391004</v>
      </c>
      <c r="AT28" s="11">
        <f>Tabela1[[#This Row],[excesso_imc]]-Tabela1[[#This Row],[perda_imc_2mes]]</f>
        <v>5.3460207612456792</v>
      </c>
      <c r="AU28" s="11">
        <f>Tabela1[[#This Row],[perda_imc_2mes]]*100/Tabela1[[#This Row],[excesso_imc]]</f>
        <v>34.947368421052616</v>
      </c>
      <c r="AV28" s="11">
        <f>Tabela1[[#This Row],[perda_imc_2mes]]*100/Tabela1[[#This Row],[imc_inicial]]</f>
        <v>8.6458333333333321</v>
      </c>
      <c r="AW28" s="12">
        <v>87.5</v>
      </c>
      <c r="AX28" s="12">
        <f t="shared" si="29"/>
        <v>8.5</v>
      </c>
      <c r="AY28" s="12">
        <f t="shared" si="30"/>
        <v>15.250000000000014</v>
      </c>
      <c r="AZ28" s="12">
        <f t="shared" si="31"/>
        <v>35.789473684210506</v>
      </c>
      <c r="BA28" s="12">
        <f t="shared" si="32"/>
        <v>8.8541666666666661</v>
      </c>
      <c r="BB28" s="12">
        <f t="shared" si="33"/>
        <v>30.276816608996544</v>
      </c>
      <c r="BC28" s="13">
        <f t="shared" si="34"/>
        <v>2.9411764705882355</v>
      </c>
      <c r="BD28" s="11">
        <f>Tabela1[[#This Row],[excesso_imc]]-Tabela1[[#This Row],[perda_imc_3mes]]</f>
        <v>5.276816608996544</v>
      </c>
      <c r="BE28" s="11">
        <f>Tabela1[[#This Row],[perda_imc_3mes]]*100/Tabela1[[#This Row],[excesso_imc]]</f>
        <v>35.789473684210506</v>
      </c>
      <c r="BF28" s="11">
        <f>Tabela1[[#This Row],[perda_imc_3mes]]*100/Tabela1[[#This Row],[imc_inicial]]</f>
        <v>8.8541666666666661</v>
      </c>
    </row>
    <row r="29" spans="1:58" s="14" customFormat="1" x14ac:dyDescent="0.3">
      <c r="A29" s="10" t="s">
        <v>43</v>
      </c>
      <c r="B29" s="11">
        <v>99.3</v>
      </c>
      <c r="C29" s="11">
        <v>1.7</v>
      </c>
      <c r="D29" s="11">
        <f t="shared" si="0"/>
        <v>2.8899999999999997</v>
      </c>
      <c r="E29" s="11">
        <f t="shared" si="1"/>
        <v>34.359861591695505</v>
      </c>
      <c r="F29" s="11">
        <f t="shared" si="2"/>
        <v>9.3598615916955055</v>
      </c>
      <c r="G29" s="11">
        <f t="shared" si="3"/>
        <v>72.249999999999986</v>
      </c>
      <c r="H29" s="11">
        <f t="shared" si="4"/>
        <v>27.050000000000011</v>
      </c>
      <c r="I29" s="11">
        <v>93.9</v>
      </c>
      <c r="J29" s="11">
        <f t="shared" si="5"/>
        <v>5.3999999999999915</v>
      </c>
      <c r="K29" s="11">
        <f t="shared" si="6"/>
        <v>21.65000000000002</v>
      </c>
      <c r="L29" s="11">
        <f t="shared" si="7"/>
        <v>19.963031423290161</v>
      </c>
      <c r="M29" s="11">
        <f t="shared" si="8"/>
        <v>5.4380664652567887</v>
      </c>
      <c r="N29" s="11">
        <f t="shared" si="9"/>
        <v>32.491349480968864</v>
      </c>
      <c r="O29" s="11">
        <f t="shared" si="10"/>
        <v>1.8685121107266411</v>
      </c>
      <c r="P29" s="11">
        <f>Tabela1[[#This Row],[excesso_imc]]-Tabela1[[#This Row],[perda_imc_1sem]]</f>
        <v>7.4913494809688643</v>
      </c>
      <c r="Q29" s="11">
        <f>Tabela1[[#This Row],[perda_imc_1sem]]*100/Tabela1[[#This Row],[excesso_imc]]</f>
        <v>19.963031423290168</v>
      </c>
      <c r="R29" s="11">
        <f>Tabela1[[#This Row],[perda_imc_1sem]]*100/Tabela1[[#This Row],[imc_inicial]]</f>
        <v>5.4380664652567896</v>
      </c>
      <c r="S29" s="11">
        <v>92.9</v>
      </c>
      <c r="T29" s="12">
        <f t="shared" si="11"/>
        <v>6.3999999999999915</v>
      </c>
      <c r="U29" s="12">
        <f t="shared" si="12"/>
        <v>20.65000000000002</v>
      </c>
      <c r="V29" s="12">
        <f t="shared" si="13"/>
        <v>23.659889094269825</v>
      </c>
      <c r="W29" s="12">
        <f t="shared" si="14"/>
        <v>6.4451158106747144</v>
      </c>
      <c r="X29" s="12">
        <f t="shared" si="15"/>
        <v>32.145328719723189</v>
      </c>
      <c r="Y29" s="12">
        <f t="shared" si="16"/>
        <v>2.2145328719723167</v>
      </c>
      <c r="Z29" s="11">
        <f>Tabela1[[#This Row],[excesso_imc]]-Tabela1[[#This Row],[perda_imc_2sem]]</f>
        <v>7.1453287197231887</v>
      </c>
      <c r="AA29" s="11">
        <f>Tabela1[[#This Row],[perda_imc_2sem]]*100/Tabela1[[#This Row],[excesso_imc]]</f>
        <v>23.659889094269843</v>
      </c>
      <c r="AB29" s="11">
        <f>Tabela1[[#This Row],[perda_imc_2sem]]*100/Tabela1[[#This Row],[imc_inicial]]</f>
        <v>6.4451158106747179</v>
      </c>
      <c r="AC29" s="12">
        <v>90.7</v>
      </c>
      <c r="AD29" s="12">
        <f t="shared" si="17"/>
        <v>8.5999999999999943</v>
      </c>
      <c r="AE29" s="12">
        <f t="shared" si="18"/>
        <v>18.450000000000017</v>
      </c>
      <c r="AF29" s="12">
        <f t="shared" si="19"/>
        <v>31.792975970425104</v>
      </c>
      <c r="AG29" s="12">
        <f t="shared" si="20"/>
        <v>8.660624370594153</v>
      </c>
      <c r="AH29" s="12">
        <f t="shared" si="21"/>
        <v>31.384083044982702</v>
      </c>
      <c r="AI29" s="12">
        <f t="shared" si="22"/>
        <v>2.9757785467128031</v>
      </c>
      <c r="AJ29" s="11">
        <f>Tabela1[[#This Row],[excesso_imc]]-Tabela1[[#This Row],[perda_imc_1mes]]</f>
        <v>6.3840830449827024</v>
      </c>
      <c r="AK29" s="11">
        <f>Tabela1[[#This Row],[perda_imc_1mes]]*100/Tabela1[[#This Row],[excesso_imc]]</f>
        <v>31.792975970425129</v>
      </c>
      <c r="AL29" s="11">
        <f>Tabela1[[#This Row],[perda_imc_1mes]]*100/Tabela1[[#This Row],[imc_inicial]]</f>
        <v>8.6606243705941583</v>
      </c>
      <c r="AM29" s="12">
        <v>90.2</v>
      </c>
      <c r="AN29" s="12">
        <f t="shared" si="23"/>
        <v>9.0999999999999943</v>
      </c>
      <c r="AO29" s="12">
        <f t="shared" si="24"/>
        <v>17.950000000000017</v>
      </c>
      <c r="AP29" s="12">
        <f t="shared" si="25"/>
        <v>33.641404805914938</v>
      </c>
      <c r="AQ29" s="12">
        <f t="shared" si="26"/>
        <v>9.1641490433031159</v>
      </c>
      <c r="AR29" s="12">
        <f t="shared" si="27"/>
        <v>31.211072664359865</v>
      </c>
      <c r="AS29" s="12">
        <f t="shared" si="28"/>
        <v>3.1487889273356409</v>
      </c>
      <c r="AT29" s="11">
        <f>Tabela1[[#This Row],[excesso_imc]]-Tabela1[[#This Row],[perda_imc_2mes]]</f>
        <v>6.2110726643598646</v>
      </c>
      <c r="AU29" s="11">
        <f>Tabela1[[#This Row],[perda_imc_2mes]]*100/Tabela1[[#This Row],[excesso_imc]]</f>
        <v>33.641404805914966</v>
      </c>
      <c r="AV29" s="11">
        <f>Tabela1[[#This Row],[perda_imc_2mes]]*100/Tabela1[[#This Row],[imc_inicial]]</f>
        <v>9.164149043303123</v>
      </c>
      <c r="AW29" s="12">
        <v>91</v>
      </c>
      <c r="AX29" s="12">
        <f t="shared" si="29"/>
        <v>8.2999999999999972</v>
      </c>
      <c r="AY29" s="12">
        <f t="shared" si="30"/>
        <v>18.750000000000014</v>
      </c>
      <c r="AZ29" s="12">
        <f t="shared" si="31"/>
        <v>30.683918669131216</v>
      </c>
      <c r="BA29" s="12">
        <f t="shared" si="32"/>
        <v>8.3585095669687792</v>
      </c>
      <c r="BB29" s="12">
        <f t="shared" si="33"/>
        <v>31.487889273356405</v>
      </c>
      <c r="BC29" s="13">
        <f t="shared" si="34"/>
        <v>2.8719723183391004</v>
      </c>
      <c r="BD29" s="11">
        <f>Tabela1[[#This Row],[excesso_imc]]-Tabela1[[#This Row],[perda_imc_3mes]]</f>
        <v>6.4878892733564051</v>
      </c>
      <c r="BE29" s="11">
        <f>Tabela1[[#This Row],[perda_imc_3mes]]*100/Tabela1[[#This Row],[excesso_imc]]</f>
        <v>30.683918669131227</v>
      </c>
      <c r="BF29" s="11">
        <f>Tabela1[[#This Row],[perda_imc_3mes]]*100/Tabela1[[#This Row],[imc_inicial]]</f>
        <v>8.358509566968781</v>
      </c>
    </row>
    <row r="30" spans="1:58" s="14" customFormat="1" x14ac:dyDescent="0.3">
      <c r="A30" s="10" t="s">
        <v>20</v>
      </c>
      <c r="B30" s="11">
        <v>90</v>
      </c>
      <c r="C30" s="11">
        <v>1.67</v>
      </c>
      <c r="D30" s="11">
        <f t="shared" si="0"/>
        <v>2.7888999999999999</v>
      </c>
      <c r="E30" s="11">
        <f t="shared" si="1"/>
        <v>32.270787765785798</v>
      </c>
      <c r="F30" s="11">
        <f t="shared" si="2"/>
        <v>7.2707877657857978</v>
      </c>
      <c r="G30" s="11">
        <f t="shared" si="3"/>
        <v>69.722499999999997</v>
      </c>
      <c r="H30" s="11">
        <f t="shared" si="4"/>
        <v>20.277500000000003</v>
      </c>
      <c r="I30" s="11">
        <v>85</v>
      </c>
      <c r="J30" s="11">
        <f t="shared" si="5"/>
        <v>5</v>
      </c>
      <c r="K30" s="11">
        <f t="shared" si="6"/>
        <v>15.277500000000003</v>
      </c>
      <c r="L30" s="11">
        <f t="shared" si="7"/>
        <v>24.657872025644181</v>
      </c>
      <c r="M30" s="11">
        <f t="shared" si="8"/>
        <v>5.5555555555555554</v>
      </c>
      <c r="N30" s="11">
        <f t="shared" si="9"/>
        <v>30.477966223242138</v>
      </c>
      <c r="O30" s="11">
        <f t="shared" si="10"/>
        <v>1.7928215425436598</v>
      </c>
      <c r="P30" s="11">
        <f>Tabela1[[#This Row],[excesso_imc]]-Tabela1[[#This Row],[perda_imc_1sem]]</f>
        <v>5.477966223242138</v>
      </c>
      <c r="Q30" s="11">
        <f>Tabela1[[#This Row],[perda_imc_1sem]]*100/Tabela1[[#This Row],[excesso_imc]]</f>
        <v>24.657872025644238</v>
      </c>
      <c r="R30" s="11">
        <f>Tabela1[[#This Row],[perda_imc_1sem]]*100/Tabela1[[#This Row],[imc_inicial]]</f>
        <v>5.5555555555555696</v>
      </c>
      <c r="S30" s="11">
        <v>86</v>
      </c>
      <c r="T30" s="12">
        <f t="shared" si="11"/>
        <v>4</v>
      </c>
      <c r="U30" s="12">
        <f t="shared" si="12"/>
        <v>16.277500000000003</v>
      </c>
      <c r="V30" s="12">
        <f t="shared" si="13"/>
        <v>19.726297620515346</v>
      </c>
      <c r="W30" s="12">
        <f t="shared" si="14"/>
        <v>4.4444444444444446</v>
      </c>
      <c r="X30" s="12">
        <f t="shared" si="15"/>
        <v>30.836530531750871</v>
      </c>
      <c r="Y30" s="12">
        <f t="shared" si="16"/>
        <v>1.4342572340349271</v>
      </c>
      <c r="Z30" s="11">
        <f>Tabela1[[#This Row],[excesso_imc]]-Tabela1[[#This Row],[perda_imc_2sem]]</f>
        <v>5.8365305317508707</v>
      </c>
      <c r="AA30" s="11">
        <f>Tabela1[[#This Row],[perda_imc_2sem]]*100/Tabela1[[#This Row],[excesso_imc]]</f>
        <v>19.726297620515382</v>
      </c>
      <c r="AB30" s="11">
        <f>Tabela1[[#This Row],[perda_imc_2sem]]*100/Tabela1[[#This Row],[imc_inicial]]</f>
        <v>4.4444444444444535</v>
      </c>
      <c r="AC30" s="12">
        <v>94.6</v>
      </c>
      <c r="AD30" s="12">
        <f t="shared" si="17"/>
        <v>-4.5999999999999943</v>
      </c>
      <c r="AE30" s="12">
        <f t="shared" si="18"/>
        <v>24.877499999999998</v>
      </c>
      <c r="AF30" s="12">
        <f t="shared" si="19"/>
        <v>-22.68524226359262</v>
      </c>
      <c r="AG30" s="12">
        <f t="shared" si="20"/>
        <v>-5.1111111111111045</v>
      </c>
      <c r="AH30" s="12">
        <f t="shared" si="21"/>
        <v>33.920183584925958</v>
      </c>
      <c r="AI30" s="12">
        <f t="shared" si="22"/>
        <v>-1.6493958191401603</v>
      </c>
      <c r="AJ30" s="11">
        <f>Tabela1[[#This Row],[excesso_imc]]-Tabela1[[#This Row],[perda_imc_1mes]]</f>
        <v>8.9201835849259581</v>
      </c>
      <c r="AK30" s="11">
        <f>Tabela1[[#This Row],[perda_imc_1mes]]*100/Tabela1[[#This Row],[excesso_imc]]</f>
        <v>-22.685242263592606</v>
      </c>
      <c r="AL30" s="11">
        <f>Tabela1[[#This Row],[perda_imc_1mes]]*100/Tabela1[[#This Row],[imc_inicial]]</f>
        <v>-5.1111111111111027</v>
      </c>
      <c r="AM30" s="12">
        <v>84.4</v>
      </c>
      <c r="AN30" s="12">
        <f t="shared" si="23"/>
        <v>5.5999999999999943</v>
      </c>
      <c r="AO30" s="12">
        <f t="shared" si="24"/>
        <v>14.677500000000009</v>
      </c>
      <c r="AP30" s="12">
        <f t="shared" si="25"/>
        <v>27.616816668721455</v>
      </c>
      <c r="AQ30" s="12">
        <f t="shared" si="26"/>
        <v>6.2222222222222161</v>
      </c>
      <c r="AR30" s="12">
        <f t="shared" si="27"/>
        <v>30.262827638136901</v>
      </c>
      <c r="AS30" s="12">
        <f t="shared" si="28"/>
        <v>2.0079601276488965</v>
      </c>
      <c r="AT30" s="11">
        <f>Tabela1[[#This Row],[excesso_imc]]-Tabela1[[#This Row],[perda_imc_2mes]]</f>
        <v>5.2628276381369012</v>
      </c>
      <c r="AU30" s="11">
        <f>Tabela1[[#This Row],[perda_imc_2mes]]*100/Tabela1[[#This Row],[excesso_imc]]</f>
        <v>27.616816668721512</v>
      </c>
      <c r="AV30" s="11">
        <f>Tabela1[[#This Row],[perda_imc_2mes]]*100/Tabela1[[#This Row],[imc_inicial]]</f>
        <v>6.2222222222222303</v>
      </c>
      <c r="AW30" s="12">
        <v>84</v>
      </c>
      <c r="AX30" s="12">
        <f t="shared" si="29"/>
        <v>6</v>
      </c>
      <c r="AY30" s="12">
        <f t="shared" si="30"/>
        <v>14.277500000000003</v>
      </c>
      <c r="AZ30" s="12">
        <f t="shared" si="31"/>
        <v>29.58944643077302</v>
      </c>
      <c r="BA30" s="12">
        <f t="shared" si="32"/>
        <v>6.666666666666667</v>
      </c>
      <c r="BB30" s="12">
        <f t="shared" si="33"/>
        <v>30.119401914733409</v>
      </c>
      <c r="BC30" s="13">
        <f t="shared" si="34"/>
        <v>2.1513858510523889</v>
      </c>
      <c r="BD30" s="11">
        <f>Tabela1[[#This Row],[excesso_imc]]-Tabela1[[#This Row],[perda_imc_3mes]]</f>
        <v>5.1194019147334089</v>
      </c>
      <c r="BE30" s="11">
        <f>Tabela1[[#This Row],[perda_imc_3mes]]*100/Tabela1[[#This Row],[excesso_imc]]</f>
        <v>29.589446430773044</v>
      </c>
      <c r="BF30" s="11">
        <f>Tabela1[[#This Row],[perda_imc_3mes]]*100/Tabela1[[#This Row],[imc_inicial]]</f>
        <v>6.6666666666666741</v>
      </c>
    </row>
    <row r="31" spans="1:58" s="14" customFormat="1" x14ac:dyDescent="0.3">
      <c r="A31" s="10" t="s">
        <v>16</v>
      </c>
      <c r="B31" s="11">
        <v>93.1</v>
      </c>
      <c r="C31" s="11">
        <v>1.63</v>
      </c>
      <c r="D31" s="11">
        <f t="shared" si="0"/>
        <v>2.6568999999999998</v>
      </c>
      <c r="E31" s="11">
        <f t="shared" si="1"/>
        <v>35.040837065753323</v>
      </c>
      <c r="F31" s="11">
        <f t="shared" si="2"/>
        <v>10.040837065753323</v>
      </c>
      <c r="G31" s="11">
        <f t="shared" si="3"/>
        <v>66.422499999999999</v>
      </c>
      <c r="H31" s="11">
        <f t="shared" si="4"/>
        <v>26.677499999999995</v>
      </c>
      <c r="I31" s="11">
        <v>86.2</v>
      </c>
      <c r="J31" s="11">
        <f t="shared" si="5"/>
        <v>6.8999999999999915</v>
      </c>
      <c r="K31" s="11">
        <f t="shared" si="6"/>
        <v>19.777500000000003</v>
      </c>
      <c r="L31" s="11">
        <f t="shared" si="7"/>
        <v>25.864492549901573</v>
      </c>
      <c r="M31" s="11">
        <f t="shared" si="8"/>
        <v>7.4113856068743198</v>
      </c>
      <c r="N31" s="11">
        <f t="shared" si="9"/>
        <v>32.443825510933799</v>
      </c>
      <c r="O31" s="11">
        <f t="shared" si="10"/>
        <v>2.5970115548195238</v>
      </c>
      <c r="P31" s="11">
        <f>Tabela1[[#This Row],[excesso_imc]]-Tabela1[[#This Row],[perda_imc_1sem]]</f>
        <v>7.4438255109337987</v>
      </c>
      <c r="Q31" s="11">
        <f>Tabela1[[#This Row],[perda_imc_1sem]]*100/Tabela1[[#This Row],[excesso_imc]]</f>
        <v>25.86449254990157</v>
      </c>
      <c r="R31" s="11">
        <f>Tabela1[[#This Row],[perda_imc_1sem]]*100/Tabela1[[#This Row],[imc_inicial]]</f>
        <v>7.4113856068743198</v>
      </c>
      <c r="S31" s="11">
        <v>86</v>
      </c>
      <c r="T31" s="12">
        <f t="shared" si="11"/>
        <v>7.0999999999999943</v>
      </c>
      <c r="U31" s="12">
        <f t="shared" si="12"/>
        <v>19.577500000000001</v>
      </c>
      <c r="V31" s="12">
        <f t="shared" si="13"/>
        <v>26.614187986130617</v>
      </c>
      <c r="W31" s="12">
        <f t="shared" si="14"/>
        <v>7.6262083780880721</v>
      </c>
      <c r="X31" s="12">
        <f t="shared" si="15"/>
        <v>32.368549813692653</v>
      </c>
      <c r="Y31" s="12">
        <f t="shared" si="16"/>
        <v>2.67228725206067</v>
      </c>
      <c r="Z31" s="11">
        <f>Tabela1[[#This Row],[excesso_imc]]-Tabela1[[#This Row],[perda_imc_2sem]]</f>
        <v>7.3685498136926526</v>
      </c>
      <c r="AA31" s="11">
        <f>Tabela1[[#This Row],[perda_imc_2sem]]*100/Tabela1[[#This Row],[excesso_imc]]</f>
        <v>26.614187986130609</v>
      </c>
      <c r="AB31" s="11">
        <f>Tabela1[[#This Row],[perda_imc_2sem]]*100/Tabela1[[#This Row],[imc_inicial]]</f>
        <v>7.6262083780880703</v>
      </c>
      <c r="AC31" s="12">
        <v>84</v>
      </c>
      <c r="AD31" s="12">
        <f t="shared" si="17"/>
        <v>9.0999999999999943</v>
      </c>
      <c r="AE31" s="12">
        <f t="shared" si="18"/>
        <v>17.577500000000001</v>
      </c>
      <c r="AF31" s="12">
        <f t="shared" si="19"/>
        <v>34.111142348420941</v>
      </c>
      <c r="AG31" s="12">
        <f t="shared" si="20"/>
        <v>9.7744360902255583</v>
      </c>
      <c r="AH31" s="12">
        <f t="shared" si="21"/>
        <v>31.615792841281195</v>
      </c>
      <c r="AI31" s="12">
        <f t="shared" si="22"/>
        <v>3.4250442244721278</v>
      </c>
      <c r="AJ31" s="11">
        <f>Tabela1[[#This Row],[excesso_imc]]-Tabela1[[#This Row],[perda_imc_1mes]]</f>
        <v>6.6157928412811948</v>
      </c>
      <c r="AK31" s="11">
        <f>Tabela1[[#This Row],[perda_imc_1mes]]*100/Tabela1[[#This Row],[excesso_imc]]</f>
        <v>34.111142348420941</v>
      </c>
      <c r="AL31" s="11">
        <f>Tabela1[[#This Row],[perda_imc_1mes]]*100/Tabela1[[#This Row],[imc_inicial]]</f>
        <v>9.77443609022556</v>
      </c>
      <c r="AM31" s="12">
        <v>80.599999999999994</v>
      </c>
      <c r="AN31" s="12">
        <f t="shared" si="23"/>
        <v>12.5</v>
      </c>
      <c r="AO31" s="12">
        <f t="shared" si="24"/>
        <v>14.177499999999995</v>
      </c>
      <c r="AP31" s="12">
        <f t="shared" si="25"/>
        <v>46.855964764314507</v>
      </c>
      <c r="AQ31" s="12">
        <f t="shared" si="26"/>
        <v>13.426423200859292</v>
      </c>
      <c r="AR31" s="12">
        <f t="shared" si="27"/>
        <v>30.336105988181714</v>
      </c>
      <c r="AS31" s="12">
        <f t="shared" si="28"/>
        <v>4.7047310775716085</v>
      </c>
      <c r="AT31" s="11">
        <f>Tabela1[[#This Row],[excesso_imc]]-Tabela1[[#This Row],[perda_imc_2mes]]</f>
        <v>5.3361059881817141</v>
      </c>
      <c r="AU31" s="11">
        <f>Tabela1[[#This Row],[perda_imc_2mes]]*100/Tabela1[[#This Row],[excesso_imc]]</f>
        <v>46.855964764314514</v>
      </c>
      <c r="AV31" s="11">
        <f>Tabela1[[#This Row],[perda_imc_2mes]]*100/Tabela1[[#This Row],[imc_inicial]]</f>
        <v>13.426423200859297</v>
      </c>
      <c r="AW31" s="12">
        <v>78.8</v>
      </c>
      <c r="AX31" s="12">
        <f t="shared" si="29"/>
        <v>14.299999999999997</v>
      </c>
      <c r="AY31" s="12">
        <f t="shared" si="30"/>
        <v>12.377499999999998</v>
      </c>
      <c r="AZ31" s="12">
        <f t="shared" si="31"/>
        <v>53.603223690375785</v>
      </c>
      <c r="BA31" s="12">
        <f t="shared" si="32"/>
        <v>15.359828141783028</v>
      </c>
      <c r="BB31" s="12">
        <f t="shared" si="33"/>
        <v>29.658624713011406</v>
      </c>
      <c r="BC31" s="13">
        <f t="shared" si="34"/>
        <v>5.3822123527419166</v>
      </c>
      <c r="BD31" s="11">
        <f>Tabela1[[#This Row],[excesso_imc]]-Tabela1[[#This Row],[perda_imc_3mes]]</f>
        <v>4.658624713011406</v>
      </c>
      <c r="BE31" s="11">
        <f>Tabela1[[#This Row],[perda_imc_3mes]]*100/Tabela1[[#This Row],[excesso_imc]]</f>
        <v>53.603223690375778</v>
      </c>
      <c r="BF31" s="11">
        <f>Tabela1[[#This Row],[perda_imc_3mes]]*100/Tabela1[[#This Row],[imc_inicial]]</f>
        <v>15.359828141783028</v>
      </c>
    </row>
    <row r="32" spans="1:58" s="14" customFormat="1" x14ac:dyDescent="0.3">
      <c r="A32" s="10" t="s">
        <v>37</v>
      </c>
      <c r="B32" s="11">
        <v>117.4</v>
      </c>
      <c r="C32" s="11">
        <v>1.78</v>
      </c>
      <c r="D32" s="11">
        <f t="shared" si="0"/>
        <v>3.1684000000000001</v>
      </c>
      <c r="E32" s="11">
        <f t="shared" si="1"/>
        <v>37.053402348188364</v>
      </c>
      <c r="F32" s="11">
        <f t="shared" si="2"/>
        <v>12.053402348188364</v>
      </c>
      <c r="G32" s="11">
        <f t="shared" si="3"/>
        <v>79.210000000000008</v>
      </c>
      <c r="H32" s="11">
        <f t="shared" si="4"/>
        <v>38.19</v>
      </c>
      <c r="I32" s="11">
        <v>112.5</v>
      </c>
      <c r="J32" s="11">
        <f t="shared" si="5"/>
        <v>4.9000000000000057</v>
      </c>
      <c r="K32" s="11">
        <f t="shared" si="6"/>
        <v>33.289999999999992</v>
      </c>
      <c r="L32" s="11">
        <f t="shared" si="7"/>
        <v>12.830583922492815</v>
      </c>
      <c r="M32" s="11">
        <f t="shared" si="8"/>
        <v>4.1737649063032416</v>
      </c>
      <c r="N32" s="11">
        <f t="shared" si="9"/>
        <v>35.506880444388337</v>
      </c>
      <c r="O32" s="11">
        <f t="shared" si="10"/>
        <v>1.5465219038000271</v>
      </c>
      <c r="P32" s="11">
        <f>Tabela1[[#This Row],[excesso_imc]]-Tabela1[[#This Row],[perda_imc_1sem]]</f>
        <v>10.506880444388337</v>
      </c>
      <c r="Q32" s="11">
        <f>Tabela1[[#This Row],[perda_imc_1sem]]*100/Tabela1[[#This Row],[excesso_imc]]</f>
        <v>12.83058392249281</v>
      </c>
      <c r="R32" s="11">
        <f>Tabela1[[#This Row],[perda_imc_1sem]]*100/Tabela1[[#This Row],[imc_inicial]]</f>
        <v>4.1737649063032416</v>
      </c>
      <c r="S32" s="11">
        <v>108.7</v>
      </c>
      <c r="T32" s="12">
        <f t="shared" si="11"/>
        <v>8.7000000000000028</v>
      </c>
      <c r="U32" s="12">
        <f t="shared" si="12"/>
        <v>29.489999999999995</v>
      </c>
      <c r="V32" s="12">
        <f t="shared" si="13"/>
        <v>22.780832678711711</v>
      </c>
      <c r="W32" s="12">
        <f t="shared" si="14"/>
        <v>7.4105621805792179</v>
      </c>
      <c r="X32" s="12">
        <f t="shared" si="15"/>
        <v>34.30753692715566</v>
      </c>
      <c r="Y32" s="12">
        <f t="shared" si="16"/>
        <v>2.745865421032704</v>
      </c>
      <c r="Z32" s="11">
        <f>Tabela1[[#This Row],[excesso_imc]]-Tabela1[[#This Row],[perda_imc_2sem]]</f>
        <v>9.3075369271556596</v>
      </c>
      <c r="AA32" s="11">
        <f>Tabela1[[#This Row],[perda_imc_2sem]]*100/Tabela1[[#This Row],[excesso_imc]]</f>
        <v>22.78083267871175</v>
      </c>
      <c r="AB32" s="11">
        <f>Tabela1[[#This Row],[perda_imc_2sem]]*100/Tabela1[[#This Row],[imc_inicial]]</f>
        <v>7.4105621805792321</v>
      </c>
      <c r="AC32" s="12">
        <v>107.7</v>
      </c>
      <c r="AD32" s="12">
        <f t="shared" si="17"/>
        <v>9.7000000000000028</v>
      </c>
      <c r="AE32" s="12">
        <f t="shared" si="18"/>
        <v>28.489999999999995</v>
      </c>
      <c r="AF32" s="12">
        <f t="shared" si="19"/>
        <v>25.399319193506162</v>
      </c>
      <c r="AG32" s="12">
        <f t="shared" si="20"/>
        <v>8.2623509369676338</v>
      </c>
      <c r="AH32" s="12">
        <f t="shared" si="21"/>
        <v>33.991920212094435</v>
      </c>
      <c r="AI32" s="12">
        <f t="shared" si="22"/>
        <v>3.0614821360939288</v>
      </c>
      <c r="AJ32" s="11">
        <f>Tabela1[[#This Row],[excesso_imc]]-Tabela1[[#This Row],[perda_imc_1mes]]</f>
        <v>8.9919202120944348</v>
      </c>
      <c r="AK32" s="11">
        <f>Tabela1[[#This Row],[perda_imc_1mes]]*100/Tabela1[[#This Row],[excesso_imc]]</f>
        <v>25.399319193506155</v>
      </c>
      <c r="AL32" s="11">
        <f>Tabela1[[#This Row],[perda_imc_1mes]]*100/Tabela1[[#This Row],[imc_inicial]]</f>
        <v>8.2623509369676356</v>
      </c>
      <c r="AM32" s="12">
        <v>108.2</v>
      </c>
      <c r="AN32" s="12">
        <f t="shared" si="23"/>
        <v>9.2000000000000028</v>
      </c>
      <c r="AO32" s="12">
        <f t="shared" si="24"/>
        <v>28.989999999999995</v>
      </c>
      <c r="AP32" s="12">
        <f t="shared" si="25"/>
        <v>24.090075936108935</v>
      </c>
      <c r="AQ32" s="12">
        <f t="shared" si="26"/>
        <v>7.8364565587734258</v>
      </c>
      <c r="AR32" s="12">
        <f t="shared" si="27"/>
        <v>34.149728569625047</v>
      </c>
      <c r="AS32" s="12">
        <f t="shared" si="28"/>
        <v>2.9036737785633164</v>
      </c>
      <c r="AT32" s="11">
        <f>Tabela1[[#This Row],[excesso_imc]]-Tabela1[[#This Row],[perda_imc_2mes]]</f>
        <v>9.1497285696250472</v>
      </c>
      <c r="AU32" s="11">
        <f>Tabela1[[#This Row],[perda_imc_2mes]]*100/Tabela1[[#This Row],[excesso_imc]]</f>
        <v>24.090075936108953</v>
      </c>
      <c r="AV32" s="11">
        <f>Tabela1[[#This Row],[perda_imc_2mes]]*100/Tabela1[[#This Row],[imc_inicial]]</f>
        <v>7.8364565587734338</v>
      </c>
      <c r="AW32" s="12">
        <v>109.4</v>
      </c>
      <c r="AX32" s="12">
        <f t="shared" si="29"/>
        <v>8</v>
      </c>
      <c r="AY32" s="12">
        <f t="shared" si="30"/>
        <v>30.189999999999998</v>
      </c>
      <c r="AZ32" s="12">
        <f t="shared" si="31"/>
        <v>20.947892118355593</v>
      </c>
      <c r="BA32" s="12">
        <f t="shared" si="32"/>
        <v>6.8143100511073254</v>
      </c>
      <c r="BB32" s="12">
        <f t="shared" si="33"/>
        <v>34.528468627698523</v>
      </c>
      <c r="BC32" s="13">
        <f t="shared" si="34"/>
        <v>2.524933720489841</v>
      </c>
      <c r="BD32" s="11">
        <f>Tabela1[[#This Row],[excesso_imc]]-Tabela1[[#This Row],[perda_imc_3mes]]</f>
        <v>9.5284686276985227</v>
      </c>
      <c r="BE32" s="11">
        <f>Tabela1[[#This Row],[perda_imc_3mes]]*100/Tabela1[[#This Row],[excesso_imc]]</f>
        <v>20.947892118355615</v>
      </c>
      <c r="BF32" s="11">
        <f>Tabela1[[#This Row],[perda_imc_3mes]]*100/Tabela1[[#This Row],[imc_inicial]]</f>
        <v>6.8143100511073351</v>
      </c>
    </row>
    <row r="33" spans="1:58" s="14" customFormat="1" x14ac:dyDescent="0.3">
      <c r="A33" s="10" t="s">
        <v>6</v>
      </c>
      <c r="B33" s="11">
        <v>111</v>
      </c>
      <c r="C33" s="11">
        <v>1.23</v>
      </c>
      <c r="D33" s="11">
        <f t="shared" si="0"/>
        <v>1.5128999999999999</v>
      </c>
      <c r="E33" s="11">
        <f t="shared" si="1"/>
        <v>73.369026373190565</v>
      </c>
      <c r="F33" s="11">
        <f t="shared" si="2"/>
        <v>48.369026373190565</v>
      </c>
      <c r="G33" s="11">
        <f t="shared" si="3"/>
        <v>37.822499999999998</v>
      </c>
      <c r="H33" s="11">
        <f t="shared" si="4"/>
        <v>73.177500000000009</v>
      </c>
      <c r="I33" s="11">
        <v>102</v>
      </c>
      <c r="J33" s="11">
        <f t="shared" si="5"/>
        <v>9</v>
      </c>
      <c r="K33" s="11">
        <f t="shared" si="6"/>
        <v>64.177500000000009</v>
      </c>
      <c r="L33" s="11">
        <f t="shared" si="7"/>
        <v>12.29886235523214</v>
      </c>
      <c r="M33" s="11">
        <f t="shared" si="8"/>
        <v>8.1081081081081088</v>
      </c>
      <c r="N33" s="11">
        <f t="shared" si="9"/>
        <v>67.420186396985926</v>
      </c>
      <c r="O33" s="11">
        <f t="shared" si="10"/>
        <v>5.9488399762046384</v>
      </c>
      <c r="P33" s="11">
        <f>Tabela1[[#This Row],[excesso_imc]]-Tabela1[[#This Row],[perda_imc_1sem]]</f>
        <v>42.420186396985926</v>
      </c>
      <c r="Q33" s="11">
        <f>Tabela1[[#This Row],[perda_imc_1sem]]*100/Tabela1[[#This Row],[excesso_imc]]</f>
        <v>12.298862355232135</v>
      </c>
      <c r="R33" s="11">
        <f>Tabela1[[#This Row],[perda_imc_1sem]]*100/Tabela1[[#This Row],[imc_inicial]]</f>
        <v>8.1081081081081052</v>
      </c>
      <c r="S33" s="11">
        <v>104</v>
      </c>
      <c r="T33" s="12">
        <f t="shared" si="11"/>
        <v>7</v>
      </c>
      <c r="U33" s="12">
        <f t="shared" si="12"/>
        <v>66.177500000000009</v>
      </c>
      <c r="V33" s="12">
        <f t="shared" si="13"/>
        <v>9.5657818318472199</v>
      </c>
      <c r="W33" s="12">
        <f t="shared" si="14"/>
        <v>6.3063063063063067</v>
      </c>
      <c r="X33" s="12">
        <f t="shared" si="15"/>
        <v>68.742150836142514</v>
      </c>
      <c r="Y33" s="12">
        <f t="shared" si="16"/>
        <v>4.6268755370480505</v>
      </c>
      <c r="Z33" s="11">
        <f>Tabela1[[#This Row],[excesso_imc]]-Tabela1[[#This Row],[perda_imc_2sem]]</f>
        <v>43.742150836142514</v>
      </c>
      <c r="AA33" s="11">
        <f>Tabela1[[#This Row],[perda_imc_2sem]]*100/Tabela1[[#This Row],[excesso_imc]]</f>
        <v>9.5657818318472145</v>
      </c>
      <c r="AB33" s="11">
        <f>Tabela1[[#This Row],[perda_imc_2sem]]*100/Tabela1[[#This Row],[imc_inicial]]</f>
        <v>6.3063063063063023</v>
      </c>
      <c r="AC33" s="12">
        <v>100</v>
      </c>
      <c r="AD33" s="12">
        <f t="shared" si="17"/>
        <v>11</v>
      </c>
      <c r="AE33" s="12">
        <f t="shared" si="18"/>
        <v>62.177500000000009</v>
      </c>
      <c r="AF33" s="12">
        <f t="shared" si="19"/>
        <v>15.031942878617059</v>
      </c>
      <c r="AG33" s="12">
        <f t="shared" si="20"/>
        <v>9.9099099099099099</v>
      </c>
      <c r="AH33" s="12">
        <f t="shared" si="21"/>
        <v>66.098221957829338</v>
      </c>
      <c r="AI33" s="12">
        <f t="shared" si="22"/>
        <v>7.2708044153612263</v>
      </c>
      <c r="AJ33" s="11">
        <f>Tabela1[[#This Row],[excesso_imc]]-Tabela1[[#This Row],[perda_imc_1mes]]</f>
        <v>41.098221957829338</v>
      </c>
      <c r="AK33" s="11">
        <f>Tabela1[[#This Row],[perda_imc_1mes]]*100/Tabela1[[#This Row],[excesso_imc]]</f>
        <v>15.031942878617059</v>
      </c>
      <c r="AL33" s="11">
        <f>Tabela1[[#This Row],[perda_imc_1mes]]*100/Tabela1[[#This Row],[imc_inicial]]</f>
        <v>9.9099099099099082</v>
      </c>
      <c r="AM33" s="12">
        <v>103.7</v>
      </c>
      <c r="AN33" s="12">
        <f t="shared" si="23"/>
        <v>7.2999999999999972</v>
      </c>
      <c r="AO33" s="12">
        <f t="shared" si="24"/>
        <v>65.877500000000012</v>
      </c>
      <c r="AP33" s="12">
        <f t="shared" si="25"/>
        <v>9.9757439103549537</v>
      </c>
      <c r="AQ33" s="12">
        <f t="shared" si="26"/>
        <v>6.5765765765765742</v>
      </c>
      <c r="AR33" s="12">
        <f t="shared" si="27"/>
        <v>68.543856170269024</v>
      </c>
      <c r="AS33" s="12">
        <f t="shared" si="28"/>
        <v>4.8251702029215409</v>
      </c>
      <c r="AT33" s="11">
        <f>Tabela1[[#This Row],[excesso_imc]]-Tabela1[[#This Row],[perda_imc_2mes]]</f>
        <v>43.543856170269024</v>
      </c>
      <c r="AU33" s="11">
        <f>Tabela1[[#This Row],[perda_imc_2mes]]*100/Tabela1[[#This Row],[excesso_imc]]</f>
        <v>9.9757439103549572</v>
      </c>
      <c r="AV33" s="11">
        <f>Tabela1[[#This Row],[perda_imc_2mes]]*100/Tabela1[[#This Row],[imc_inicial]]</f>
        <v>6.5765765765765751</v>
      </c>
      <c r="AW33" s="12">
        <v>104</v>
      </c>
      <c r="AX33" s="12">
        <f t="shared" si="29"/>
        <v>7</v>
      </c>
      <c r="AY33" s="12">
        <f t="shared" si="30"/>
        <v>66.177500000000009</v>
      </c>
      <c r="AZ33" s="12">
        <f t="shared" si="31"/>
        <v>9.5657818318472199</v>
      </c>
      <c r="BA33" s="12">
        <f t="shared" si="32"/>
        <v>6.3063063063063067</v>
      </c>
      <c r="BB33" s="12">
        <f t="shared" si="33"/>
        <v>68.742150836142514</v>
      </c>
      <c r="BC33" s="13">
        <f t="shared" si="34"/>
        <v>4.6268755370480505</v>
      </c>
      <c r="BD33" s="11">
        <f>Tabela1[[#This Row],[excesso_imc]]-Tabela1[[#This Row],[perda_imc_3mes]]</f>
        <v>43.742150836142514</v>
      </c>
      <c r="BE33" s="11">
        <f>Tabela1[[#This Row],[perda_imc_3mes]]*100/Tabela1[[#This Row],[excesso_imc]]</f>
        <v>9.5657818318472145</v>
      </c>
      <c r="BF33" s="11">
        <f>Tabela1[[#This Row],[perda_imc_3mes]]*100/Tabela1[[#This Row],[imc_inicial]]</f>
        <v>6.3063063063063023</v>
      </c>
    </row>
    <row r="34" spans="1:58" s="14" customFormat="1" x14ac:dyDescent="0.3">
      <c r="A34" s="10" t="s">
        <v>1</v>
      </c>
      <c r="B34" s="11">
        <v>90.3</v>
      </c>
      <c r="C34" s="11">
        <v>1.71</v>
      </c>
      <c r="D34" s="11">
        <f t="shared" si="0"/>
        <v>2.9240999999999997</v>
      </c>
      <c r="E34" s="11">
        <f t="shared" si="1"/>
        <v>30.881296809274652</v>
      </c>
      <c r="F34" s="11">
        <f t="shared" si="2"/>
        <v>5.8812968092746516</v>
      </c>
      <c r="G34" s="11">
        <f t="shared" si="3"/>
        <v>73.102499999999992</v>
      </c>
      <c r="H34" s="11">
        <f t="shared" si="4"/>
        <v>17.197500000000005</v>
      </c>
      <c r="I34" s="11">
        <v>86</v>
      </c>
      <c r="J34" s="11">
        <f t="shared" si="5"/>
        <v>4.2999999999999972</v>
      </c>
      <c r="K34" s="11">
        <f t="shared" si="6"/>
        <v>12.897500000000008</v>
      </c>
      <c r="L34" s="11">
        <f t="shared" si="7"/>
        <v>25.003634249164097</v>
      </c>
      <c r="M34" s="11">
        <f t="shared" si="8"/>
        <v>4.7619047619047592</v>
      </c>
      <c r="N34" s="11">
        <f t="shared" si="9"/>
        <v>29.410758865975858</v>
      </c>
      <c r="O34" s="11">
        <f t="shared" si="10"/>
        <v>1.4705379432987939</v>
      </c>
      <c r="P34" s="11">
        <f>Tabela1[[#This Row],[excesso_imc]]-Tabela1[[#This Row],[perda_imc_1sem]]</f>
        <v>4.4107588659758576</v>
      </c>
      <c r="Q34" s="11">
        <f>Tabela1[[#This Row],[perda_imc_1sem]]*100/Tabela1[[#This Row],[excesso_imc]]</f>
        <v>25.003634249164129</v>
      </c>
      <c r="R34" s="11">
        <f>Tabela1[[#This Row],[perda_imc_1sem]]*100/Tabela1[[#This Row],[imc_inicial]]</f>
        <v>4.7619047619047654</v>
      </c>
      <c r="S34" s="11">
        <v>83.9</v>
      </c>
      <c r="T34" s="12">
        <f t="shared" si="11"/>
        <v>6.3999999999999915</v>
      </c>
      <c r="U34" s="12">
        <f t="shared" si="12"/>
        <v>10.797500000000014</v>
      </c>
      <c r="V34" s="12">
        <f t="shared" si="13"/>
        <v>37.214711440616306</v>
      </c>
      <c r="W34" s="12">
        <f t="shared" si="14"/>
        <v>7.087486157253589</v>
      </c>
      <c r="X34" s="12">
        <f t="shared" si="15"/>
        <v>28.692589172736916</v>
      </c>
      <c r="Y34" s="12">
        <f t="shared" si="16"/>
        <v>2.1887076365377354</v>
      </c>
      <c r="Z34" s="11">
        <f>Tabela1[[#This Row],[excesso_imc]]-Tabela1[[#This Row],[perda_imc_2sem]]</f>
        <v>3.6925891727369162</v>
      </c>
      <c r="AA34" s="11">
        <f>Tabela1[[#This Row],[perda_imc_2sem]]*100/Tabela1[[#This Row],[excesso_imc]]</f>
        <v>37.214711440616306</v>
      </c>
      <c r="AB34" s="11">
        <f>Tabela1[[#This Row],[perda_imc_2sem]]*100/Tabela1[[#This Row],[imc_inicial]]</f>
        <v>7.0874861572535899</v>
      </c>
      <c r="AC34" s="12">
        <v>83.1</v>
      </c>
      <c r="AD34" s="12">
        <f t="shared" si="17"/>
        <v>7.2000000000000028</v>
      </c>
      <c r="AE34" s="12">
        <f t="shared" si="18"/>
        <v>9.9975000000000023</v>
      </c>
      <c r="AF34" s="12">
        <f t="shared" si="19"/>
        <v>41.866550370693417</v>
      </c>
      <c r="AG34" s="12">
        <f t="shared" si="20"/>
        <v>7.9734219269103015</v>
      </c>
      <c r="AH34" s="12">
        <f t="shared" si="21"/>
        <v>28.419000718169695</v>
      </c>
      <c r="AI34" s="12">
        <f t="shared" si="22"/>
        <v>2.4622960911049567</v>
      </c>
      <c r="AJ34" s="11">
        <f>Tabela1[[#This Row],[excesso_imc]]-Tabela1[[#This Row],[perda_imc_1mes]]</f>
        <v>3.4190007181696949</v>
      </c>
      <c r="AK34" s="11">
        <f>Tabela1[[#This Row],[perda_imc_1mes]]*100/Tabela1[[#This Row],[excesso_imc]]</f>
        <v>41.866550370693417</v>
      </c>
      <c r="AL34" s="11">
        <f>Tabela1[[#This Row],[perda_imc_1mes]]*100/Tabela1[[#This Row],[imc_inicial]]</f>
        <v>7.9734219269103033</v>
      </c>
      <c r="AM34" s="12">
        <v>82.3</v>
      </c>
      <c r="AN34" s="12">
        <f t="shared" si="23"/>
        <v>8</v>
      </c>
      <c r="AO34" s="12">
        <f t="shared" si="24"/>
        <v>9.1975000000000051</v>
      </c>
      <c r="AP34" s="12">
        <f t="shared" si="25"/>
        <v>46.518389300770444</v>
      </c>
      <c r="AQ34" s="12">
        <f t="shared" si="26"/>
        <v>8.8593576965669989</v>
      </c>
      <c r="AR34" s="12">
        <f t="shared" si="27"/>
        <v>28.145412263602477</v>
      </c>
      <c r="AS34" s="12">
        <f t="shared" si="28"/>
        <v>2.7358845456721745</v>
      </c>
      <c r="AT34" s="11">
        <f>Tabela1[[#This Row],[excesso_imc]]-Tabela1[[#This Row],[perda_imc_2mes]]</f>
        <v>3.1454122636024771</v>
      </c>
      <c r="AU34" s="11">
        <f>Tabela1[[#This Row],[perda_imc_2mes]]*100/Tabela1[[#This Row],[excesso_imc]]</f>
        <v>46.518389300770473</v>
      </c>
      <c r="AV34" s="11">
        <f>Tabela1[[#This Row],[perda_imc_2mes]]*100/Tabela1[[#This Row],[imc_inicial]]</f>
        <v>8.8593576965670042</v>
      </c>
      <c r="AW34" s="12">
        <v>80</v>
      </c>
      <c r="AX34" s="12">
        <f t="shared" si="29"/>
        <v>10.299999999999997</v>
      </c>
      <c r="AY34" s="12">
        <f t="shared" si="30"/>
        <v>6.897500000000008</v>
      </c>
      <c r="AZ34" s="12">
        <f t="shared" si="31"/>
        <v>59.892426224741939</v>
      </c>
      <c r="BA34" s="12">
        <f t="shared" si="32"/>
        <v>11.406423034330009</v>
      </c>
      <c r="BB34" s="12">
        <f t="shared" si="33"/>
        <v>27.358845456721728</v>
      </c>
      <c r="BC34" s="13">
        <f t="shared" si="34"/>
        <v>3.522451352552924</v>
      </c>
      <c r="BD34" s="11">
        <f>Tabela1[[#This Row],[excesso_imc]]-Tabela1[[#This Row],[perda_imc_3mes]]</f>
        <v>2.3588454567217276</v>
      </c>
      <c r="BE34" s="11">
        <f>Tabela1[[#This Row],[perda_imc_3mes]]*100/Tabela1[[#This Row],[excesso_imc]]</f>
        <v>59.892426224741968</v>
      </c>
      <c r="BF34" s="11">
        <f>Tabela1[[#This Row],[perda_imc_3mes]]*100/Tabela1[[#This Row],[imc_inicial]]</f>
        <v>11.406423034330015</v>
      </c>
    </row>
    <row r="35" spans="1:58" s="14" customFormat="1" x14ac:dyDescent="0.3">
      <c r="A35" s="10" t="s">
        <v>18</v>
      </c>
      <c r="B35" s="11">
        <v>100</v>
      </c>
      <c r="C35" s="11">
        <v>1.6</v>
      </c>
      <c r="D35" s="11">
        <f t="shared" si="0"/>
        <v>2.5600000000000005</v>
      </c>
      <c r="E35" s="11">
        <f t="shared" si="1"/>
        <v>39.062499999999993</v>
      </c>
      <c r="F35" s="11">
        <f t="shared" si="2"/>
        <v>14.062499999999993</v>
      </c>
      <c r="G35" s="11">
        <f t="shared" si="3"/>
        <v>64.000000000000014</v>
      </c>
      <c r="H35" s="11">
        <f t="shared" si="4"/>
        <v>35.999999999999986</v>
      </c>
      <c r="I35" s="11">
        <v>98</v>
      </c>
      <c r="J35" s="11">
        <f t="shared" si="5"/>
        <v>2</v>
      </c>
      <c r="K35" s="11">
        <f t="shared" si="6"/>
        <v>33.999999999999986</v>
      </c>
      <c r="L35" s="11">
        <f t="shared" si="7"/>
        <v>5.555555555555558</v>
      </c>
      <c r="M35" s="11">
        <f t="shared" si="8"/>
        <v>2</v>
      </c>
      <c r="N35" s="11">
        <f t="shared" si="9"/>
        <v>38.281249999999993</v>
      </c>
      <c r="O35" s="11">
        <f t="shared" si="10"/>
        <v>0.78125</v>
      </c>
      <c r="P35" s="11">
        <f>Tabela1[[#This Row],[excesso_imc]]-Tabela1[[#This Row],[perda_imc_1sem]]</f>
        <v>13.281249999999993</v>
      </c>
      <c r="Q35" s="11">
        <f>Tabela1[[#This Row],[perda_imc_1sem]]*100/Tabela1[[#This Row],[excesso_imc]]</f>
        <v>5.555555555555558</v>
      </c>
      <c r="R35" s="11">
        <f>Tabela1[[#This Row],[perda_imc_1sem]]*100/Tabela1[[#This Row],[imc_inicial]]</f>
        <v>2.0000000000000004</v>
      </c>
      <c r="S35" s="11">
        <v>97</v>
      </c>
      <c r="T35" s="12">
        <f t="shared" si="11"/>
        <v>3</v>
      </c>
      <c r="U35" s="12">
        <f t="shared" si="12"/>
        <v>32.999999999999986</v>
      </c>
      <c r="V35" s="12">
        <f t="shared" si="13"/>
        <v>8.3333333333333375</v>
      </c>
      <c r="W35" s="12">
        <f t="shared" si="14"/>
        <v>3</v>
      </c>
      <c r="X35" s="12">
        <f t="shared" si="15"/>
        <v>37.890624999999993</v>
      </c>
      <c r="Y35" s="12">
        <f t="shared" si="16"/>
        <v>1.171875</v>
      </c>
      <c r="Z35" s="11">
        <f>Tabela1[[#This Row],[excesso_imc]]-Tabela1[[#This Row],[perda_imc_2sem]]</f>
        <v>12.890624999999993</v>
      </c>
      <c r="AA35" s="11">
        <f>Tabela1[[#This Row],[perda_imc_2sem]]*100/Tabela1[[#This Row],[excesso_imc]]</f>
        <v>8.3333333333333375</v>
      </c>
      <c r="AB35" s="11">
        <f>Tabela1[[#This Row],[perda_imc_2sem]]*100/Tabela1[[#This Row],[imc_inicial]]</f>
        <v>3.0000000000000004</v>
      </c>
      <c r="AC35" s="12">
        <v>91.5</v>
      </c>
      <c r="AD35" s="12">
        <f t="shared" si="17"/>
        <v>8.5</v>
      </c>
      <c r="AE35" s="12">
        <f t="shared" si="18"/>
        <v>27.499999999999986</v>
      </c>
      <c r="AF35" s="12">
        <f t="shared" si="19"/>
        <v>23.611111111111121</v>
      </c>
      <c r="AG35" s="12">
        <f t="shared" si="20"/>
        <v>8.5</v>
      </c>
      <c r="AH35" s="12">
        <f t="shared" si="21"/>
        <v>35.742187499999993</v>
      </c>
      <c r="AI35" s="12">
        <f t="shared" si="22"/>
        <v>3.3203125</v>
      </c>
      <c r="AJ35" s="11">
        <f>Tabela1[[#This Row],[excesso_imc]]-Tabela1[[#This Row],[perda_imc_1mes]]</f>
        <v>10.742187499999993</v>
      </c>
      <c r="AK35" s="11">
        <f>Tabela1[[#This Row],[perda_imc_1mes]]*100/Tabela1[[#This Row],[excesso_imc]]</f>
        <v>23.611111111111121</v>
      </c>
      <c r="AL35" s="11">
        <f>Tabela1[[#This Row],[perda_imc_1mes]]*100/Tabela1[[#This Row],[imc_inicial]]</f>
        <v>8.5000000000000018</v>
      </c>
      <c r="AM35" s="12">
        <v>89.2</v>
      </c>
      <c r="AN35" s="12">
        <f t="shared" si="23"/>
        <v>10.799999999999997</v>
      </c>
      <c r="AO35" s="12">
        <f t="shared" si="24"/>
        <v>25.199999999999989</v>
      </c>
      <c r="AP35" s="12">
        <f t="shared" si="25"/>
        <v>30.000000000000007</v>
      </c>
      <c r="AQ35" s="12">
        <f t="shared" si="26"/>
        <v>10.799999999999997</v>
      </c>
      <c r="AR35" s="12">
        <f t="shared" si="27"/>
        <v>34.843749999999993</v>
      </c>
      <c r="AS35" s="12">
        <f t="shared" si="28"/>
        <v>4.21875</v>
      </c>
      <c r="AT35" s="11">
        <f>Tabela1[[#This Row],[excesso_imc]]-Tabela1[[#This Row],[perda_imc_2mes]]</f>
        <v>9.8437499999999929</v>
      </c>
      <c r="AU35" s="11">
        <f>Tabela1[[#This Row],[perda_imc_2mes]]*100/Tabela1[[#This Row],[excesso_imc]]</f>
        <v>30.000000000000014</v>
      </c>
      <c r="AV35" s="11">
        <f>Tabela1[[#This Row],[perda_imc_2mes]]*100/Tabela1[[#This Row],[imc_inicial]]</f>
        <v>10.800000000000002</v>
      </c>
      <c r="AW35" s="12">
        <v>86.4</v>
      </c>
      <c r="AX35" s="12">
        <f t="shared" si="29"/>
        <v>13.599999999999994</v>
      </c>
      <c r="AY35" s="12">
        <f t="shared" si="30"/>
        <v>22.399999999999991</v>
      </c>
      <c r="AZ35" s="12">
        <f t="shared" si="31"/>
        <v>37.777777777777779</v>
      </c>
      <c r="BA35" s="12">
        <f t="shared" si="32"/>
        <v>13.599999999999996</v>
      </c>
      <c r="BB35" s="12">
        <f t="shared" si="33"/>
        <v>33.749999999999993</v>
      </c>
      <c r="BC35" s="13">
        <f t="shared" si="34"/>
        <v>5.3125</v>
      </c>
      <c r="BD35" s="11">
        <f>Tabela1[[#This Row],[excesso_imc]]-Tabela1[[#This Row],[perda_imc_3mes]]</f>
        <v>8.7499999999999929</v>
      </c>
      <c r="BE35" s="11">
        <f>Tabela1[[#This Row],[perda_imc_3mes]]*100/Tabela1[[#This Row],[excesso_imc]]</f>
        <v>37.7777777777778</v>
      </c>
      <c r="BF35" s="11">
        <f>Tabela1[[#This Row],[perda_imc_3mes]]*100/Tabela1[[#This Row],[imc_inicial]]</f>
        <v>13.600000000000003</v>
      </c>
    </row>
    <row r="36" spans="1:58" s="14" customFormat="1" x14ac:dyDescent="0.3">
      <c r="A36" s="10" t="s">
        <v>3</v>
      </c>
      <c r="B36" s="11">
        <v>118.2</v>
      </c>
      <c r="C36" s="11">
        <v>1.76</v>
      </c>
      <c r="D36" s="11">
        <f t="shared" si="0"/>
        <v>3.0975999999999999</v>
      </c>
      <c r="E36" s="11">
        <f t="shared" si="1"/>
        <v>38.158574380165291</v>
      </c>
      <c r="F36" s="11">
        <f t="shared" si="2"/>
        <v>13.158574380165291</v>
      </c>
      <c r="G36" s="11">
        <f t="shared" si="3"/>
        <v>77.44</v>
      </c>
      <c r="H36" s="11">
        <f t="shared" si="4"/>
        <v>40.760000000000005</v>
      </c>
      <c r="I36" s="11">
        <v>112.8</v>
      </c>
      <c r="J36" s="11">
        <f t="shared" si="5"/>
        <v>5.4000000000000057</v>
      </c>
      <c r="K36" s="11">
        <f t="shared" si="6"/>
        <v>35.36</v>
      </c>
      <c r="L36" s="11">
        <f t="shared" si="7"/>
        <v>13.248282630029452</v>
      </c>
      <c r="M36" s="11">
        <f t="shared" si="8"/>
        <v>4.5685279187817303</v>
      </c>
      <c r="N36" s="11">
        <f t="shared" si="9"/>
        <v>36.415289256198349</v>
      </c>
      <c r="O36" s="11">
        <f t="shared" si="10"/>
        <v>1.7432851239669418</v>
      </c>
      <c r="P36" s="11">
        <f>Tabela1[[#This Row],[excesso_imc]]-Tabela1[[#This Row],[perda_imc_1sem]]</f>
        <v>11.415289256198349</v>
      </c>
      <c r="Q36" s="11">
        <f>Tabela1[[#This Row],[perda_imc_1sem]]*100/Tabela1[[#This Row],[excesso_imc]]</f>
        <v>13.248282630029436</v>
      </c>
      <c r="R36" s="11">
        <f>Tabela1[[#This Row],[perda_imc_1sem]]*100/Tabela1[[#This Row],[imc_inicial]]</f>
        <v>4.5685279187817249</v>
      </c>
      <c r="S36" s="11">
        <v>110.8</v>
      </c>
      <c r="T36" s="12">
        <f t="shared" si="11"/>
        <v>7.4000000000000057</v>
      </c>
      <c r="U36" s="12">
        <f t="shared" si="12"/>
        <v>33.36</v>
      </c>
      <c r="V36" s="12">
        <f t="shared" si="13"/>
        <v>18.155053974484801</v>
      </c>
      <c r="W36" s="12">
        <f t="shared" si="14"/>
        <v>6.2605752961082954</v>
      </c>
      <c r="X36" s="12">
        <f t="shared" si="15"/>
        <v>35.769628099173552</v>
      </c>
      <c r="Y36" s="12">
        <f t="shared" si="16"/>
        <v>2.388946280991739</v>
      </c>
      <c r="Z36" s="11">
        <f>Tabela1[[#This Row],[excesso_imc]]-Tabela1[[#This Row],[perda_imc_2sem]]</f>
        <v>10.769628099173552</v>
      </c>
      <c r="AA36" s="11">
        <f>Tabela1[[#This Row],[perda_imc_2sem]]*100/Tabela1[[#This Row],[excesso_imc]]</f>
        <v>18.155053974484812</v>
      </c>
      <c r="AB36" s="11">
        <f>Tabela1[[#This Row],[perda_imc_2sem]]*100/Tabela1[[#This Row],[imc_inicial]]</f>
        <v>6.2605752961082999</v>
      </c>
      <c r="AC36" s="12">
        <v>108</v>
      </c>
      <c r="AD36" s="12">
        <f t="shared" si="17"/>
        <v>10.200000000000003</v>
      </c>
      <c r="AE36" s="12">
        <f t="shared" si="18"/>
        <v>30.560000000000002</v>
      </c>
      <c r="AF36" s="12">
        <f t="shared" si="19"/>
        <v>25.024533856722279</v>
      </c>
      <c r="AG36" s="12">
        <f t="shared" si="20"/>
        <v>8.6294416243654837</v>
      </c>
      <c r="AH36" s="12">
        <f t="shared" si="21"/>
        <v>34.865702479338843</v>
      </c>
      <c r="AI36" s="12">
        <f t="shared" si="22"/>
        <v>3.292871900826448</v>
      </c>
      <c r="AJ36" s="11">
        <f>Tabela1[[#This Row],[excesso_imc]]-Tabela1[[#This Row],[perda_imc_1mes]]</f>
        <v>9.865702479338843</v>
      </c>
      <c r="AK36" s="11">
        <f>Tabela1[[#This Row],[perda_imc_1mes]]*100/Tabela1[[#This Row],[excesso_imc]]</f>
        <v>25.024533856722286</v>
      </c>
      <c r="AL36" s="11">
        <f>Tabela1[[#This Row],[perda_imc_1mes]]*100/Tabela1[[#This Row],[imc_inicial]]</f>
        <v>8.6294416243654855</v>
      </c>
      <c r="AM36" s="12">
        <v>104.7</v>
      </c>
      <c r="AN36" s="12">
        <f t="shared" si="23"/>
        <v>13.5</v>
      </c>
      <c r="AO36" s="12">
        <f t="shared" si="24"/>
        <v>27.260000000000005</v>
      </c>
      <c r="AP36" s="12">
        <f t="shared" si="25"/>
        <v>33.120706575073598</v>
      </c>
      <c r="AQ36" s="12">
        <f t="shared" si="26"/>
        <v>11.421319796954315</v>
      </c>
      <c r="AR36" s="12">
        <f t="shared" si="27"/>
        <v>33.800361570247937</v>
      </c>
      <c r="AS36" s="12">
        <f t="shared" si="28"/>
        <v>4.3582128099173545</v>
      </c>
      <c r="AT36" s="11">
        <f>Tabela1[[#This Row],[excesso_imc]]-Tabela1[[#This Row],[perda_imc_2mes]]</f>
        <v>8.8003615702479365</v>
      </c>
      <c r="AU36" s="11">
        <f>Tabela1[[#This Row],[perda_imc_2mes]]*100/Tabela1[[#This Row],[excesso_imc]]</f>
        <v>33.120706575073591</v>
      </c>
      <c r="AV36" s="11">
        <f>Tabela1[[#This Row],[perda_imc_2mes]]*100/Tabela1[[#This Row],[imc_inicial]]</f>
        <v>11.421319796954311</v>
      </c>
      <c r="AW36" s="12">
        <v>102.9</v>
      </c>
      <c r="AX36" s="12">
        <f t="shared" si="29"/>
        <v>15.299999999999997</v>
      </c>
      <c r="AY36" s="12">
        <f t="shared" si="30"/>
        <v>25.460000000000008</v>
      </c>
      <c r="AZ36" s="12">
        <f t="shared" si="31"/>
        <v>37.536800785083408</v>
      </c>
      <c r="BA36" s="12">
        <f t="shared" si="32"/>
        <v>12.944162436548222</v>
      </c>
      <c r="BB36" s="12">
        <f t="shared" si="33"/>
        <v>33.219266528925623</v>
      </c>
      <c r="BC36" s="13">
        <f t="shared" si="34"/>
        <v>4.9393078512396684</v>
      </c>
      <c r="BD36" s="11">
        <f>Tabela1[[#This Row],[excesso_imc]]-Tabela1[[#This Row],[perda_imc_3mes]]</f>
        <v>8.2192665289256226</v>
      </c>
      <c r="BE36" s="11">
        <f>Tabela1[[#This Row],[perda_imc_3mes]]*100/Tabela1[[#This Row],[excesso_imc]]</f>
        <v>37.536800785083408</v>
      </c>
      <c r="BF36" s="11">
        <f>Tabela1[[#This Row],[perda_imc_3mes]]*100/Tabela1[[#This Row],[imc_inicial]]</f>
        <v>12.94416243654822</v>
      </c>
    </row>
    <row r="37" spans="1:58" s="14" customFormat="1" x14ac:dyDescent="0.3">
      <c r="A37" s="10" t="s">
        <v>42</v>
      </c>
      <c r="B37" s="11">
        <v>81.099999999999994</v>
      </c>
      <c r="C37" s="11">
        <v>1.58</v>
      </c>
      <c r="D37" s="11">
        <f t="shared" si="0"/>
        <v>2.4964000000000004</v>
      </c>
      <c r="E37" s="11">
        <f t="shared" si="1"/>
        <v>32.486780964589002</v>
      </c>
      <c r="F37" s="11">
        <f t="shared" si="2"/>
        <v>7.486780964589002</v>
      </c>
      <c r="G37" s="11">
        <f t="shared" si="3"/>
        <v>62.410000000000011</v>
      </c>
      <c r="H37" s="11">
        <f t="shared" si="4"/>
        <v>18.689999999999984</v>
      </c>
      <c r="I37" s="11">
        <v>76</v>
      </c>
      <c r="J37" s="11">
        <f t="shared" si="5"/>
        <v>5.0999999999999943</v>
      </c>
      <c r="K37" s="11">
        <f t="shared" si="6"/>
        <v>13.589999999999989</v>
      </c>
      <c r="L37" s="11">
        <f t="shared" si="7"/>
        <v>27.287319422150876</v>
      </c>
      <c r="M37" s="11">
        <f t="shared" si="8"/>
        <v>6.2885326757089945</v>
      </c>
      <c r="N37" s="11">
        <f t="shared" si="9"/>
        <v>30.443839128344813</v>
      </c>
      <c r="O37" s="11">
        <f t="shared" si="10"/>
        <v>2.0429418362441893</v>
      </c>
      <c r="P37" s="11">
        <f>Tabela1[[#This Row],[excesso_imc]]-Tabela1[[#This Row],[perda_imc_1sem]]</f>
        <v>5.4438391283448127</v>
      </c>
      <c r="Q37" s="11">
        <f>Tabela1[[#This Row],[perda_imc_1sem]]*100/Tabela1[[#This Row],[excesso_imc]]</f>
        <v>27.287319422150876</v>
      </c>
      <c r="R37" s="11">
        <f>Tabela1[[#This Row],[perda_imc_1sem]]*100/Tabela1[[#This Row],[imc_inicial]]</f>
        <v>6.2885326757089954</v>
      </c>
      <c r="S37" s="11">
        <v>73</v>
      </c>
      <c r="T37" s="12">
        <f t="shared" si="11"/>
        <v>8.0999999999999943</v>
      </c>
      <c r="U37" s="12">
        <f t="shared" si="12"/>
        <v>10.589999999999989</v>
      </c>
      <c r="V37" s="12">
        <f t="shared" si="13"/>
        <v>43.338683788121998</v>
      </c>
      <c r="W37" s="12">
        <f t="shared" si="14"/>
        <v>9.987669543773114</v>
      </c>
      <c r="X37" s="12">
        <f t="shared" si="15"/>
        <v>29.242108636436463</v>
      </c>
      <c r="Y37" s="12">
        <f t="shared" si="16"/>
        <v>3.2446723281525394</v>
      </c>
      <c r="Z37" s="11">
        <f>Tabela1[[#This Row],[excesso_imc]]-Tabela1[[#This Row],[perda_imc_2sem]]</f>
        <v>4.2421086364364626</v>
      </c>
      <c r="AA37" s="11">
        <f>Tabela1[[#This Row],[perda_imc_2sem]]*100/Tabela1[[#This Row],[excesso_imc]]</f>
        <v>43.338683788122026</v>
      </c>
      <c r="AB37" s="11">
        <f>Tabela1[[#This Row],[perda_imc_2sem]]*100/Tabela1[[#This Row],[imc_inicial]]</f>
        <v>9.9876695437731211</v>
      </c>
      <c r="AC37" s="12">
        <v>73.8</v>
      </c>
      <c r="AD37" s="12">
        <f t="shared" si="17"/>
        <v>7.2999999999999972</v>
      </c>
      <c r="AE37" s="12">
        <f t="shared" si="18"/>
        <v>11.389999999999986</v>
      </c>
      <c r="AF37" s="12">
        <f t="shared" si="19"/>
        <v>39.058319957196382</v>
      </c>
      <c r="AG37" s="12">
        <f t="shared" si="20"/>
        <v>9.0012330456226852</v>
      </c>
      <c r="AH37" s="12">
        <f t="shared" si="21"/>
        <v>29.562570100945354</v>
      </c>
      <c r="AI37" s="12">
        <f t="shared" si="22"/>
        <v>2.9242108636436477</v>
      </c>
      <c r="AJ37" s="11">
        <f>Tabela1[[#This Row],[excesso_imc]]-Tabela1[[#This Row],[perda_imc_1mes]]</f>
        <v>4.5625701009453543</v>
      </c>
      <c r="AK37" s="11">
        <f>Tabela1[[#This Row],[perda_imc_1mes]]*100/Tabela1[[#This Row],[excesso_imc]]</f>
        <v>39.05831995719641</v>
      </c>
      <c r="AL37" s="11">
        <f>Tabela1[[#This Row],[perda_imc_1mes]]*100/Tabela1[[#This Row],[imc_inicial]]</f>
        <v>9.0012330456226923</v>
      </c>
      <c r="AM37" s="12">
        <v>72.400000000000006</v>
      </c>
      <c r="AN37" s="12">
        <f t="shared" si="23"/>
        <v>8.6999999999999886</v>
      </c>
      <c r="AO37" s="12">
        <f t="shared" si="24"/>
        <v>9.9899999999999949</v>
      </c>
      <c r="AP37" s="12">
        <f t="shared" si="25"/>
        <v>46.54895666131619</v>
      </c>
      <c r="AQ37" s="12">
        <f t="shared" si="26"/>
        <v>10.727496917385929</v>
      </c>
      <c r="AR37" s="12">
        <f t="shared" si="27"/>
        <v>29.001762538054798</v>
      </c>
      <c r="AS37" s="12">
        <f t="shared" si="28"/>
        <v>3.4850184265342037</v>
      </c>
      <c r="AT37" s="11">
        <f>Tabela1[[#This Row],[excesso_imc]]-Tabela1[[#This Row],[perda_imc_2mes]]</f>
        <v>4.0017625380547983</v>
      </c>
      <c r="AU37" s="11">
        <f>Tabela1[[#This Row],[perda_imc_2mes]]*100/Tabela1[[#This Row],[excesso_imc]]</f>
        <v>46.548956661316168</v>
      </c>
      <c r="AV37" s="11">
        <f>Tabela1[[#This Row],[perda_imc_2mes]]*100/Tabela1[[#This Row],[imc_inicial]]</f>
        <v>10.727496917385928</v>
      </c>
      <c r="AW37" s="12">
        <v>68.5</v>
      </c>
      <c r="AX37" s="12">
        <f t="shared" si="29"/>
        <v>12.599999999999994</v>
      </c>
      <c r="AY37" s="12">
        <f t="shared" si="30"/>
        <v>6.0899999999999892</v>
      </c>
      <c r="AZ37" s="12">
        <f t="shared" si="31"/>
        <v>67.415730337078685</v>
      </c>
      <c r="BA37" s="12">
        <f t="shared" si="32"/>
        <v>15.536374845869293</v>
      </c>
      <c r="BB37" s="12">
        <f t="shared" si="33"/>
        <v>27.439512898573941</v>
      </c>
      <c r="BC37" s="13">
        <f t="shared" si="34"/>
        <v>5.0472680660150608</v>
      </c>
      <c r="BD37" s="11">
        <f>Tabela1[[#This Row],[excesso_imc]]-Tabela1[[#This Row],[perda_imc_3mes]]</f>
        <v>2.4395128985739412</v>
      </c>
      <c r="BE37" s="11">
        <f>Tabela1[[#This Row],[perda_imc_3mes]]*100/Tabela1[[#This Row],[excesso_imc]]</f>
        <v>67.415730337078699</v>
      </c>
      <c r="BF37" s="11">
        <f>Tabela1[[#This Row],[perda_imc_3mes]]*100/Tabela1[[#This Row],[imc_inicial]]</f>
        <v>15.536374845869299</v>
      </c>
    </row>
    <row r="38" spans="1:58" s="14" customFormat="1" x14ac:dyDescent="0.3">
      <c r="A38" s="10" t="s">
        <v>15</v>
      </c>
      <c r="B38" s="11">
        <v>96.7</v>
      </c>
      <c r="C38" s="11">
        <v>1.6</v>
      </c>
      <c r="D38" s="11">
        <f t="shared" si="0"/>
        <v>2.5600000000000005</v>
      </c>
      <c r="E38" s="11">
        <f t="shared" si="1"/>
        <v>37.773437499999993</v>
      </c>
      <c r="F38" s="11">
        <f t="shared" si="2"/>
        <v>12.773437499999993</v>
      </c>
      <c r="G38" s="11">
        <f t="shared" si="3"/>
        <v>64.000000000000014</v>
      </c>
      <c r="H38" s="11">
        <f t="shared" si="4"/>
        <v>32.699999999999989</v>
      </c>
      <c r="I38" s="11">
        <v>95.5</v>
      </c>
      <c r="J38" s="11">
        <f t="shared" si="5"/>
        <v>1.2000000000000028</v>
      </c>
      <c r="K38" s="11">
        <f t="shared" si="6"/>
        <v>31.499999999999986</v>
      </c>
      <c r="L38" s="11">
        <f t="shared" si="7"/>
        <v>3.6697247706422118</v>
      </c>
      <c r="M38" s="11">
        <f t="shared" si="8"/>
        <v>1.2409513960703236</v>
      </c>
      <c r="N38" s="11">
        <f t="shared" si="9"/>
        <v>37.304687499999993</v>
      </c>
      <c r="O38" s="11">
        <f t="shared" si="10"/>
        <v>0.46875</v>
      </c>
      <c r="P38" s="11">
        <f>Tabela1[[#This Row],[excesso_imc]]-Tabela1[[#This Row],[perda_imc_1sem]]</f>
        <v>12.304687499999993</v>
      </c>
      <c r="Q38" s="11">
        <f>Tabela1[[#This Row],[perda_imc_1sem]]*100/Tabela1[[#This Row],[excesso_imc]]</f>
        <v>3.6697247706422038</v>
      </c>
      <c r="R38" s="11">
        <f>Tabela1[[#This Row],[perda_imc_1sem]]*100/Tabela1[[#This Row],[imc_inicial]]</f>
        <v>1.2409513960703209</v>
      </c>
      <c r="S38" s="11">
        <v>93</v>
      </c>
      <c r="T38" s="12">
        <f t="shared" si="11"/>
        <v>3.7000000000000028</v>
      </c>
      <c r="U38" s="12">
        <f t="shared" si="12"/>
        <v>28.999999999999986</v>
      </c>
      <c r="V38" s="12">
        <f t="shared" si="13"/>
        <v>11.314984709480134</v>
      </c>
      <c r="W38" s="12">
        <f t="shared" si="14"/>
        <v>3.826266804550158</v>
      </c>
      <c r="X38" s="12">
        <f t="shared" si="15"/>
        <v>36.328124999999993</v>
      </c>
      <c r="Y38" s="12">
        <f t="shared" si="16"/>
        <v>1.4453125</v>
      </c>
      <c r="Z38" s="11">
        <f>Tabela1[[#This Row],[excesso_imc]]-Tabela1[[#This Row],[perda_imc_2sem]]</f>
        <v>11.328124999999993</v>
      </c>
      <c r="AA38" s="11">
        <f>Tabela1[[#This Row],[perda_imc_2sem]]*100/Tabela1[[#This Row],[excesso_imc]]</f>
        <v>11.314984709480129</v>
      </c>
      <c r="AB38" s="11">
        <f>Tabela1[[#This Row],[perda_imc_2sem]]*100/Tabela1[[#This Row],[imc_inicial]]</f>
        <v>3.8262668045501558</v>
      </c>
      <c r="AC38" s="12">
        <v>93</v>
      </c>
      <c r="AD38" s="12">
        <f t="shared" si="17"/>
        <v>3.7000000000000028</v>
      </c>
      <c r="AE38" s="12">
        <f t="shared" si="18"/>
        <v>28.999999999999986</v>
      </c>
      <c r="AF38" s="12">
        <f t="shared" si="19"/>
        <v>11.314984709480134</v>
      </c>
      <c r="AG38" s="12">
        <f t="shared" si="20"/>
        <v>3.826266804550158</v>
      </c>
      <c r="AH38" s="12">
        <f t="shared" si="21"/>
        <v>36.328124999999993</v>
      </c>
      <c r="AI38" s="12">
        <f t="shared" si="22"/>
        <v>1.4453125</v>
      </c>
      <c r="AJ38" s="11">
        <f>Tabela1[[#This Row],[excesso_imc]]-Tabela1[[#This Row],[perda_imc_1mes]]</f>
        <v>11.328124999999993</v>
      </c>
      <c r="AK38" s="11">
        <f>Tabela1[[#This Row],[perda_imc_1mes]]*100/Tabela1[[#This Row],[excesso_imc]]</f>
        <v>11.314984709480129</v>
      </c>
      <c r="AL38" s="11">
        <f>Tabela1[[#This Row],[perda_imc_1mes]]*100/Tabela1[[#This Row],[imc_inicial]]</f>
        <v>3.8262668045501558</v>
      </c>
      <c r="AM38" s="12">
        <v>90</v>
      </c>
      <c r="AN38" s="12">
        <f t="shared" si="23"/>
        <v>6.7000000000000028</v>
      </c>
      <c r="AO38" s="12">
        <f t="shared" si="24"/>
        <v>25.999999999999986</v>
      </c>
      <c r="AP38" s="12">
        <f t="shared" si="25"/>
        <v>20.489296636085641</v>
      </c>
      <c r="AQ38" s="12">
        <f t="shared" si="26"/>
        <v>6.9286452947259587</v>
      </c>
      <c r="AR38" s="12">
        <f t="shared" si="27"/>
        <v>35.156249999999993</v>
      </c>
      <c r="AS38" s="12">
        <f t="shared" si="28"/>
        <v>2.6171875</v>
      </c>
      <c r="AT38" s="11">
        <f>Tabela1[[#This Row],[excesso_imc]]-Tabela1[[#This Row],[perda_imc_2mes]]</f>
        <v>10.156249999999993</v>
      </c>
      <c r="AU38" s="11">
        <f>Tabela1[[#This Row],[perda_imc_2mes]]*100/Tabela1[[#This Row],[excesso_imc]]</f>
        <v>20.489296636085637</v>
      </c>
      <c r="AV38" s="11">
        <f>Tabela1[[#This Row],[perda_imc_2mes]]*100/Tabela1[[#This Row],[imc_inicial]]</f>
        <v>6.9286452947259578</v>
      </c>
      <c r="AW38" s="15"/>
      <c r="AX38" s="15"/>
      <c r="AY38" s="15"/>
      <c r="AZ38" s="15"/>
      <c r="BA38" s="15"/>
      <c r="BB38" s="15"/>
      <c r="BC38" s="16"/>
      <c r="BD38" s="16"/>
      <c r="BE38" s="16"/>
      <c r="BF38" s="16"/>
    </row>
    <row r="39" spans="1:58" s="14" customFormat="1" x14ac:dyDescent="0.3">
      <c r="A39" s="10" t="s">
        <v>34</v>
      </c>
      <c r="B39" s="11">
        <v>103</v>
      </c>
      <c r="C39" s="11">
        <v>1.73</v>
      </c>
      <c r="D39" s="11">
        <f t="shared" si="0"/>
        <v>2.9929000000000001</v>
      </c>
      <c r="E39" s="11">
        <f t="shared" si="1"/>
        <v>34.414781649904775</v>
      </c>
      <c r="F39" s="11">
        <f t="shared" si="2"/>
        <v>9.414781649904775</v>
      </c>
      <c r="G39" s="11">
        <f t="shared" si="3"/>
        <v>74.822500000000005</v>
      </c>
      <c r="H39" s="11">
        <f t="shared" si="4"/>
        <v>28.177499999999995</v>
      </c>
      <c r="I39" s="11">
        <v>96</v>
      </c>
      <c r="J39" s="11">
        <f t="shared" si="5"/>
        <v>7</v>
      </c>
      <c r="K39" s="11">
        <f t="shared" si="6"/>
        <v>21.177499999999995</v>
      </c>
      <c r="L39" s="11">
        <f t="shared" si="7"/>
        <v>24.842516191997166</v>
      </c>
      <c r="M39" s="11">
        <f t="shared" si="8"/>
        <v>6.7961165048543686</v>
      </c>
      <c r="N39" s="11">
        <f t="shared" si="9"/>
        <v>32.075912994086003</v>
      </c>
      <c r="O39" s="11">
        <f t="shared" si="10"/>
        <v>2.3388686558187715</v>
      </c>
      <c r="P39" s="11">
        <f>Tabela1[[#This Row],[excesso_imc]]-Tabela1[[#This Row],[perda_imc_1sem]]</f>
        <v>7.0759129940860035</v>
      </c>
      <c r="Q39" s="11">
        <f>Tabela1[[#This Row],[perda_imc_1sem]]*100/Tabela1[[#This Row],[excesso_imc]]</f>
        <v>24.842516191997163</v>
      </c>
      <c r="R39" s="11">
        <f>Tabela1[[#This Row],[perda_imc_1sem]]*100/Tabela1[[#This Row],[imc_inicial]]</f>
        <v>6.7961165048543704</v>
      </c>
      <c r="S39" s="11">
        <v>94</v>
      </c>
      <c r="T39" s="12">
        <f t="shared" si="11"/>
        <v>9</v>
      </c>
      <c r="U39" s="12">
        <f t="shared" si="12"/>
        <v>19.177499999999995</v>
      </c>
      <c r="V39" s="12">
        <f t="shared" si="13"/>
        <v>31.940377961139212</v>
      </c>
      <c r="W39" s="12">
        <f t="shared" si="14"/>
        <v>8.7378640776699026</v>
      </c>
      <c r="X39" s="12">
        <f t="shared" si="15"/>
        <v>31.40766480670921</v>
      </c>
      <c r="Y39" s="12">
        <f t="shared" si="16"/>
        <v>3.0071168431955648</v>
      </c>
      <c r="Z39" s="11">
        <f>Tabela1[[#This Row],[excesso_imc]]-Tabela1[[#This Row],[perda_imc_2sem]]</f>
        <v>6.4076648067092101</v>
      </c>
      <c r="AA39" s="11">
        <f>Tabela1[[#This Row],[perda_imc_2sem]]*100/Tabela1[[#This Row],[excesso_imc]]</f>
        <v>31.940377961139227</v>
      </c>
      <c r="AB39" s="11">
        <f>Tabela1[[#This Row],[perda_imc_2sem]]*100/Tabela1[[#This Row],[imc_inicial]]</f>
        <v>8.7378640776699079</v>
      </c>
      <c r="AC39" s="12">
        <v>96.7</v>
      </c>
      <c r="AD39" s="12">
        <f t="shared" si="17"/>
        <v>6.2999999999999972</v>
      </c>
      <c r="AE39" s="12">
        <f t="shared" si="18"/>
        <v>21.877499999999998</v>
      </c>
      <c r="AF39" s="12">
        <f t="shared" si="19"/>
        <v>22.358264572797442</v>
      </c>
      <c r="AG39" s="12">
        <f t="shared" si="20"/>
        <v>6.1165048543689302</v>
      </c>
      <c r="AH39" s="12">
        <f t="shared" si="21"/>
        <v>32.309799859667883</v>
      </c>
      <c r="AI39" s="12">
        <f t="shared" si="22"/>
        <v>2.1049817902368915</v>
      </c>
      <c r="AJ39" s="11">
        <f>Tabela1[[#This Row],[excesso_imc]]-Tabela1[[#This Row],[perda_imc_1mes]]</f>
        <v>7.3097998596678835</v>
      </c>
      <c r="AK39" s="11">
        <f>Tabela1[[#This Row],[perda_imc_1mes]]*100/Tabela1[[#This Row],[excesso_imc]]</f>
        <v>22.358264572797417</v>
      </c>
      <c r="AL39" s="11">
        <f>Tabela1[[#This Row],[perda_imc_1mes]]*100/Tabela1[[#This Row],[imc_inicial]]</f>
        <v>6.1165048543689249</v>
      </c>
      <c r="AM39" s="12">
        <v>97.5</v>
      </c>
      <c r="AN39" s="12">
        <f t="shared" si="23"/>
        <v>5.5</v>
      </c>
      <c r="AO39" s="12">
        <f t="shared" si="24"/>
        <v>22.677499999999995</v>
      </c>
      <c r="AP39" s="12">
        <f t="shared" si="25"/>
        <v>19.519119865140631</v>
      </c>
      <c r="AQ39" s="12">
        <f t="shared" si="26"/>
        <v>5.3398058252427187</v>
      </c>
      <c r="AR39" s="12">
        <f t="shared" si="27"/>
        <v>32.577099134618599</v>
      </c>
      <c r="AS39" s="12">
        <f t="shared" si="28"/>
        <v>1.8376825152861755</v>
      </c>
      <c r="AT39" s="11">
        <f>Tabela1[[#This Row],[excesso_imc]]-Tabela1[[#This Row],[perda_imc_2mes]]</f>
        <v>7.5770991346185994</v>
      </c>
      <c r="AU39" s="11">
        <f>Tabela1[[#This Row],[perda_imc_2mes]]*100/Tabela1[[#This Row],[excesso_imc]]</f>
        <v>19.519119865140606</v>
      </c>
      <c r="AV39" s="11">
        <f>Tabela1[[#This Row],[perda_imc_2mes]]*100/Tabela1[[#This Row],[imc_inicial]]</f>
        <v>5.3398058252427134</v>
      </c>
      <c r="AW39" s="12">
        <v>97.2</v>
      </c>
      <c r="AX39" s="12">
        <f t="shared" ref="AX39" si="35">B39-AW39</f>
        <v>5.7999999999999972</v>
      </c>
      <c r="AY39" s="12">
        <f t="shared" ref="AY39" si="36">H39-AX39</f>
        <v>22.377499999999998</v>
      </c>
      <c r="AZ39" s="12">
        <f t="shared" ref="AZ39" si="37">AX39*100/H39</f>
        <v>20.583799130511927</v>
      </c>
      <c r="BA39" s="12">
        <f t="shared" ref="BA39" si="38">AX39*100/B39</f>
        <v>5.631067961165046</v>
      </c>
      <c r="BB39" s="12">
        <f t="shared" ref="BB39" si="39">AW39/D39</f>
        <v>32.476861906512077</v>
      </c>
      <c r="BC39" s="13">
        <f t="shared" ref="BC39" si="40">E39-BB39</f>
        <v>1.9379197433926976</v>
      </c>
      <c r="BD39" s="11">
        <f>Tabela1[[#This Row],[excesso_imc]]-Tabela1[[#This Row],[perda_imc_3mes]]</f>
        <v>7.4768619065120774</v>
      </c>
      <c r="BE39" s="11">
        <f>Tabela1[[#This Row],[perda_imc_3mes]]*100/Tabela1[[#This Row],[excesso_imc]]</f>
        <v>20.583799130511949</v>
      </c>
      <c r="BF39" s="11">
        <f>Tabela1[[#This Row],[perda_imc_3mes]]*100/Tabela1[[#This Row],[imc_inicial]]</f>
        <v>5.6310679611650531</v>
      </c>
    </row>
    <row r="40" spans="1:58" s="14" customFormat="1" x14ac:dyDescent="0.3">
      <c r="A40" s="10" t="s">
        <v>0</v>
      </c>
      <c r="B40" s="11">
        <v>97.7</v>
      </c>
      <c r="C40" s="11">
        <v>1.69</v>
      </c>
      <c r="D40" s="11">
        <f t="shared" si="0"/>
        <v>2.8560999999999996</v>
      </c>
      <c r="E40" s="11">
        <f t="shared" si="1"/>
        <v>34.207485732292291</v>
      </c>
      <c r="F40" s="11">
        <f t="shared" si="2"/>
        <v>9.2074857322922909</v>
      </c>
      <c r="G40" s="11">
        <f t="shared" si="3"/>
        <v>71.402499999999989</v>
      </c>
      <c r="H40" s="11">
        <f t="shared" si="4"/>
        <v>26.297500000000014</v>
      </c>
      <c r="I40" s="11">
        <v>95</v>
      </c>
      <c r="J40" s="11">
        <f t="shared" si="5"/>
        <v>2.7000000000000028</v>
      </c>
      <c r="K40" s="11">
        <f t="shared" si="6"/>
        <v>23.597500000000011</v>
      </c>
      <c r="L40" s="11">
        <f t="shared" si="7"/>
        <v>10.267135659283207</v>
      </c>
      <c r="M40" s="11">
        <f t="shared" si="8"/>
        <v>2.7635619242579352</v>
      </c>
      <c r="N40" s="11">
        <f t="shared" si="9"/>
        <v>33.262140681348697</v>
      </c>
      <c r="O40" s="11">
        <f t="shared" si="10"/>
        <v>0.94534505094359389</v>
      </c>
      <c r="P40" s="11">
        <f>Tabela1[[#This Row],[excesso_imc]]-Tabela1[[#This Row],[perda_imc_1sem]]</f>
        <v>8.2621406813486971</v>
      </c>
      <c r="Q40" s="11">
        <f>Tabela1[[#This Row],[perda_imc_1sem]]*100/Tabela1[[#This Row],[excesso_imc]]</f>
        <v>10.267135659283191</v>
      </c>
      <c r="R40" s="11">
        <f>Tabela1[[#This Row],[perda_imc_1sem]]*100/Tabela1[[#This Row],[imc_inicial]]</f>
        <v>2.7635619242579308</v>
      </c>
      <c r="S40" s="11">
        <v>93.9</v>
      </c>
      <c r="T40" s="12">
        <f t="shared" si="11"/>
        <v>3.7999999999999972</v>
      </c>
      <c r="U40" s="12">
        <f t="shared" si="12"/>
        <v>22.497500000000016</v>
      </c>
      <c r="V40" s="12">
        <f t="shared" si="13"/>
        <v>14.450042779731895</v>
      </c>
      <c r="W40" s="12">
        <f t="shared" si="14"/>
        <v>3.8894575230296797</v>
      </c>
      <c r="X40" s="12">
        <f t="shared" si="15"/>
        <v>32.877000105038348</v>
      </c>
      <c r="Y40" s="12">
        <f t="shared" si="16"/>
        <v>1.3304856272539425</v>
      </c>
      <c r="Z40" s="11">
        <f>Tabela1[[#This Row],[excesso_imc]]-Tabela1[[#This Row],[perda_imc_2sem]]</f>
        <v>7.8770001050383485</v>
      </c>
      <c r="AA40" s="11">
        <f>Tabela1[[#This Row],[perda_imc_2sem]]*100/Tabela1[[#This Row],[excesso_imc]]</f>
        <v>14.45004277973185</v>
      </c>
      <c r="AB40" s="11">
        <f>Tabela1[[#This Row],[perda_imc_2sem]]*100/Tabela1[[#This Row],[imc_inicial]]</f>
        <v>3.8894575230296669</v>
      </c>
      <c r="AC40" s="12">
        <v>92.9</v>
      </c>
      <c r="AD40" s="12">
        <f t="shared" si="17"/>
        <v>4.7999999999999972</v>
      </c>
      <c r="AE40" s="12">
        <f t="shared" si="18"/>
        <v>21.497500000000016</v>
      </c>
      <c r="AF40" s="12">
        <f t="shared" si="19"/>
        <v>18.252685616503449</v>
      </c>
      <c r="AG40" s="12">
        <f t="shared" si="20"/>
        <v>4.9129989764585433</v>
      </c>
      <c r="AH40" s="12">
        <f t="shared" si="21"/>
        <v>32.526872308392569</v>
      </c>
      <c r="AI40" s="12">
        <f t="shared" si="22"/>
        <v>1.6806134238997217</v>
      </c>
      <c r="AJ40" s="11">
        <f>Tabela1[[#This Row],[excesso_imc]]-Tabela1[[#This Row],[perda_imc_1mes]]</f>
        <v>7.5268723083925693</v>
      </c>
      <c r="AK40" s="11">
        <f>Tabela1[[#This Row],[perda_imc_1mes]]*100/Tabela1[[#This Row],[excesso_imc]]</f>
        <v>18.252685616503442</v>
      </c>
      <c r="AL40" s="11">
        <f>Tabela1[[#This Row],[perda_imc_1mes]]*100/Tabela1[[#This Row],[imc_inicial]]</f>
        <v>4.9129989764585407</v>
      </c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6"/>
      <c r="BD40" s="16"/>
      <c r="BE40" s="16"/>
      <c r="BF40" s="16"/>
    </row>
    <row r="41" spans="1:58" s="14" customFormat="1" x14ac:dyDescent="0.3">
      <c r="A41" s="10" t="s">
        <v>12</v>
      </c>
      <c r="B41" s="11">
        <v>96</v>
      </c>
      <c r="C41" s="11">
        <v>1.65</v>
      </c>
      <c r="D41" s="11">
        <f t="shared" si="0"/>
        <v>2.7224999999999997</v>
      </c>
      <c r="E41" s="11">
        <f t="shared" si="1"/>
        <v>35.261707988980717</v>
      </c>
      <c r="F41" s="11">
        <f t="shared" si="2"/>
        <v>10.261707988980717</v>
      </c>
      <c r="G41" s="11">
        <f t="shared" si="3"/>
        <v>68.062499999999986</v>
      </c>
      <c r="H41" s="11">
        <f t="shared" si="4"/>
        <v>27.937500000000014</v>
      </c>
      <c r="I41" s="11">
        <v>92.1</v>
      </c>
      <c r="J41" s="11">
        <f t="shared" si="5"/>
        <v>3.9000000000000057</v>
      </c>
      <c r="K41" s="11">
        <f t="shared" si="6"/>
        <v>24.037500000000009</v>
      </c>
      <c r="L41" s="11">
        <f t="shared" si="7"/>
        <v>13.959731543624175</v>
      </c>
      <c r="M41" s="11">
        <f t="shared" si="8"/>
        <v>4.0625000000000062</v>
      </c>
      <c r="N41" s="11">
        <f t="shared" si="9"/>
        <v>33.829201101928376</v>
      </c>
      <c r="O41" s="11">
        <f t="shared" si="10"/>
        <v>1.432506887052341</v>
      </c>
      <c r="P41" s="11">
        <f>Tabela1[[#This Row],[excesso_imc]]-Tabela1[[#This Row],[perda_imc_1sem]]</f>
        <v>8.8292011019283763</v>
      </c>
      <c r="Q41" s="11">
        <f>Tabela1[[#This Row],[perda_imc_1sem]]*100/Tabela1[[#This Row],[excesso_imc]]</f>
        <v>13.959731543624153</v>
      </c>
      <c r="R41" s="11">
        <f>Tabela1[[#This Row],[perda_imc_1sem]]*100/Tabela1[[#This Row],[imc_inicial]]</f>
        <v>4.0624999999999982</v>
      </c>
      <c r="S41" s="11">
        <v>90.9</v>
      </c>
      <c r="T41" s="12">
        <f t="shared" si="11"/>
        <v>5.0999999999999943</v>
      </c>
      <c r="U41" s="12">
        <f t="shared" si="12"/>
        <v>22.83750000000002</v>
      </c>
      <c r="V41" s="12">
        <f t="shared" si="13"/>
        <v>18.25503355704695</v>
      </c>
      <c r="W41" s="12">
        <f t="shared" si="14"/>
        <v>5.3124999999999938</v>
      </c>
      <c r="X41" s="12">
        <f t="shared" si="15"/>
        <v>33.388429752066124</v>
      </c>
      <c r="Y41" s="12">
        <f t="shared" si="16"/>
        <v>1.8732782369145937</v>
      </c>
      <c r="Z41" s="11">
        <f>Tabela1[[#This Row],[excesso_imc]]-Tabela1[[#This Row],[perda_imc_2sem]]</f>
        <v>8.3884297520661235</v>
      </c>
      <c r="AA41" s="11">
        <f>Tabela1[[#This Row],[perda_imc_2sem]]*100/Tabela1[[#This Row],[excesso_imc]]</f>
        <v>18.255033557046911</v>
      </c>
      <c r="AB41" s="11">
        <f>Tabela1[[#This Row],[perda_imc_2sem]]*100/Tabela1[[#This Row],[imc_inicial]]</f>
        <v>5.3124999999999805</v>
      </c>
      <c r="AC41" s="12">
        <v>89.9</v>
      </c>
      <c r="AD41" s="12">
        <f t="shared" si="17"/>
        <v>6.0999999999999943</v>
      </c>
      <c r="AE41" s="12">
        <f t="shared" si="18"/>
        <v>21.83750000000002</v>
      </c>
      <c r="AF41" s="12">
        <f t="shared" si="19"/>
        <v>21.834451901565963</v>
      </c>
      <c r="AG41" s="12">
        <f t="shared" si="20"/>
        <v>6.3541666666666607</v>
      </c>
      <c r="AH41" s="12">
        <f t="shared" si="21"/>
        <v>33.021120293847574</v>
      </c>
      <c r="AI41" s="12">
        <f t="shared" si="22"/>
        <v>2.2405876951331436</v>
      </c>
      <c r="AJ41" s="11">
        <f>Tabela1[[#This Row],[excesso_imc]]-Tabela1[[#This Row],[perda_imc_1mes]]</f>
        <v>8.0211202938475736</v>
      </c>
      <c r="AK41" s="11">
        <f>Tabela1[[#This Row],[perda_imc_1mes]]*100/Tabela1[[#This Row],[excesso_imc]]</f>
        <v>21.834451901565934</v>
      </c>
      <c r="AL41" s="11">
        <f>Tabela1[[#This Row],[perda_imc_1mes]]*100/Tabela1[[#This Row],[imc_inicial]]</f>
        <v>6.3541666666666492</v>
      </c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6"/>
      <c r="BD41" s="16"/>
      <c r="BE41" s="16"/>
      <c r="BF41" s="16"/>
    </row>
    <row r="42" spans="1:58" s="14" customFormat="1" x14ac:dyDescent="0.3">
      <c r="A42" s="17" t="s">
        <v>38</v>
      </c>
      <c r="B42" s="18">
        <v>131.80000000000001</v>
      </c>
      <c r="C42" s="18">
        <v>1.85</v>
      </c>
      <c r="D42" s="18">
        <f t="shared" si="0"/>
        <v>3.4225000000000003</v>
      </c>
      <c r="E42" s="18">
        <f t="shared" si="1"/>
        <v>38.509861212563912</v>
      </c>
      <c r="F42" s="18">
        <f t="shared" si="2"/>
        <v>13.509861212563912</v>
      </c>
      <c r="G42" s="18">
        <f t="shared" si="3"/>
        <v>85.562500000000014</v>
      </c>
      <c r="H42" s="18">
        <f t="shared" si="4"/>
        <v>46.237499999999997</v>
      </c>
      <c r="I42" s="18">
        <v>122.8</v>
      </c>
      <c r="J42" s="18">
        <f t="shared" si="5"/>
        <v>9.0000000000000142</v>
      </c>
      <c r="K42" s="18">
        <f t="shared" si="6"/>
        <v>37.237499999999983</v>
      </c>
      <c r="L42" s="18">
        <f t="shared" si="7"/>
        <v>19.464720194647231</v>
      </c>
      <c r="M42" s="18">
        <f t="shared" si="8"/>
        <v>6.828528072837643</v>
      </c>
      <c r="N42" s="18">
        <f t="shared" si="9"/>
        <v>35.88020452885317</v>
      </c>
      <c r="O42" s="18">
        <f t="shared" si="10"/>
        <v>2.629656683710742</v>
      </c>
      <c r="P42" s="18">
        <f>Tabela1[[#This Row],[excesso_imc]]-Tabela1[[#This Row],[perda_imc_1sem]]</f>
        <v>10.88020452885317</v>
      </c>
      <c r="Q42" s="18">
        <f>Tabela1[[#This Row],[perda_imc_1sem]]*100/Tabela1[[#This Row],[excesso_imc]]</f>
        <v>19.464720194647239</v>
      </c>
      <c r="R42" s="18">
        <f>Tabela1[[#This Row],[perda_imc_1sem]]*100/Tabela1[[#This Row],[imc_inicial]]</f>
        <v>6.8285280728376447</v>
      </c>
      <c r="S42" s="18">
        <v>123.8</v>
      </c>
      <c r="T42" s="19">
        <f t="shared" si="11"/>
        <v>8.0000000000000142</v>
      </c>
      <c r="U42" s="19">
        <f t="shared" si="12"/>
        <v>38.237499999999983</v>
      </c>
      <c r="V42" s="19">
        <f t="shared" si="13"/>
        <v>17.3019735063531</v>
      </c>
      <c r="W42" s="19">
        <f t="shared" si="14"/>
        <v>6.0698027314112393</v>
      </c>
      <c r="X42" s="19">
        <f t="shared" si="15"/>
        <v>36.17238860482103</v>
      </c>
      <c r="Y42" s="19">
        <f t="shared" si="16"/>
        <v>2.3374726077428818</v>
      </c>
      <c r="Z42" s="18">
        <f>Tabela1[[#This Row],[excesso_imc]]-Tabela1[[#This Row],[perda_imc_2sem]]</f>
        <v>11.17238860482103</v>
      </c>
      <c r="AA42" s="18">
        <f>Tabela1[[#This Row],[perda_imc_2sem]]*100/Tabela1[[#This Row],[excesso_imc]]</f>
        <v>17.3019735063531</v>
      </c>
      <c r="AB42" s="18">
        <f>Tabela1[[#This Row],[perda_imc_2sem]]*100/Tabela1[[#This Row],[imc_inicial]]</f>
        <v>6.0698027314112393</v>
      </c>
      <c r="AC42" s="19">
        <v>123</v>
      </c>
      <c r="AD42" s="19">
        <f t="shared" si="17"/>
        <v>8.8000000000000114</v>
      </c>
      <c r="AE42" s="19">
        <f t="shared" si="18"/>
        <v>37.437499999999986</v>
      </c>
      <c r="AF42" s="19">
        <f t="shared" si="19"/>
        <v>19.032170856988401</v>
      </c>
      <c r="AG42" s="19">
        <f t="shared" si="20"/>
        <v>6.6767830045523597</v>
      </c>
      <c r="AH42" s="19">
        <f t="shared" si="21"/>
        <v>35.938641344046744</v>
      </c>
      <c r="AI42" s="19">
        <f t="shared" si="22"/>
        <v>2.5712198685171685</v>
      </c>
      <c r="AJ42" s="11">
        <f>Tabela1[[#This Row],[excesso_imc]]-Tabela1[[#This Row],[perda_imc_1mes]]</f>
        <v>10.938641344046744</v>
      </c>
      <c r="AK42" s="11">
        <f>Tabela1[[#This Row],[perda_imc_1mes]]*100/Tabela1[[#This Row],[excesso_imc]]</f>
        <v>19.032170856988401</v>
      </c>
      <c r="AL42" s="11">
        <f>Tabela1[[#This Row],[perda_imc_1mes]]*100/Tabela1[[#This Row],[imc_inicial]]</f>
        <v>6.6767830045523606</v>
      </c>
      <c r="AM42" s="20"/>
      <c r="AN42" s="20"/>
      <c r="AO42" s="20"/>
      <c r="AP42" s="20"/>
      <c r="AQ42" s="20"/>
      <c r="AR42" s="20"/>
      <c r="AS42" s="20"/>
      <c r="AT42" s="15"/>
      <c r="AU42" s="15"/>
      <c r="AV42" s="15"/>
      <c r="AW42" s="20"/>
      <c r="AX42" s="20"/>
      <c r="AY42" s="20"/>
      <c r="AZ42" s="20"/>
      <c r="BA42" s="20"/>
      <c r="BB42" s="20"/>
      <c r="BC42" s="21"/>
      <c r="BD42" s="16"/>
      <c r="BE42" s="16"/>
      <c r="BF42" s="16"/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Gabriel Silva dos Anjos</cp:lastModifiedBy>
  <dcterms:created xsi:type="dcterms:W3CDTF">2023-06-24T23:15:18Z</dcterms:created>
  <dcterms:modified xsi:type="dcterms:W3CDTF">2023-09-27T22:05:35Z</dcterms:modified>
</cp:coreProperties>
</file>