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bdee40e1705c461/Documentos/Doutorado/"/>
    </mc:Choice>
  </mc:AlternateContent>
  <xr:revisionPtr revIDLastSave="0" documentId="8_{4BA42FEF-7C72-448F-B252-B67242DE741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lan1" sheetId="1" r:id="rId1"/>
    <sheet name="Plan2" sheetId="2" r:id="rId2"/>
    <sheet name="Plan3" sheetId="3" r:id="rId3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5" i="1" l="1"/>
  <c r="I55" i="1"/>
  <c r="D55" i="1"/>
  <c r="C55" i="1"/>
  <c r="J49" i="1"/>
  <c r="I49" i="1"/>
  <c r="D49" i="1"/>
  <c r="C49" i="1"/>
  <c r="I36" i="1"/>
  <c r="G36" i="1"/>
  <c r="D36" i="1"/>
  <c r="C36" i="1"/>
  <c r="I41" i="1"/>
  <c r="G41" i="1"/>
  <c r="D41" i="1"/>
  <c r="C41" i="1"/>
</calcChain>
</file>

<file path=xl/sharedStrings.xml><?xml version="1.0" encoding="utf-8"?>
<sst xmlns="http://schemas.openxmlformats.org/spreadsheetml/2006/main" count="693" uniqueCount="213">
  <si>
    <t>Paciente</t>
  </si>
  <si>
    <t>RGHC</t>
  </si>
  <si>
    <t xml:space="preserve">Data </t>
  </si>
  <si>
    <t xml:space="preserve">idade </t>
  </si>
  <si>
    <t>sexo</t>
  </si>
  <si>
    <t>Primário</t>
  </si>
  <si>
    <t xml:space="preserve">QT </t>
  </si>
  <si>
    <t>RT</t>
  </si>
  <si>
    <t>tamanho</t>
  </si>
  <si>
    <t>ob</t>
  </si>
  <si>
    <t>Índice CxC</t>
  </si>
  <si>
    <t>em bloc</t>
  </si>
  <si>
    <t>margens</t>
  </si>
  <si>
    <t>observação sobre margens</t>
  </si>
  <si>
    <t>circunferencia</t>
  </si>
  <si>
    <t>grupo</t>
  </si>
  <si>
    <t>4 sem</t>
  </si>
  <si>
    <t>8 sem</t>
  </si>
  <si>
    <t>12 sem</t>
  </si>
  <si>
    <t>16 sem</t>
  </si>
  <si>
    <t>20 sem</t>
  </si>
  <si>
    <t>24 sem</t>
  </si>
  <si>
    <t xml:space="preserve">glicemia basal </t>
  </si>
  <si>
    <t>glicemia pós</t>
  </si>
  <si>
    <t>n dilatações</t>
  </si>
  <si>
    <t>complicação</t>
  </si>
  <si>
    <t>observação</t>
  </si>
  <si>
    <t>Edson Pereira</t>
  </si>
  <si>
    <t>14170933C</t>
  </si>
  <si>
    <t>M</t>
  </si>
  <si>
    <t>seio piriforme (QRT)</t>
  </si>
  <si>
    <t>sim</t>
  </si>
  <si>
    <t>2,5 cm 50% e 2,5 cm 75%</t>
  </si>
  <si>
    <t>livres</t>
  </si>
  <si>
    <t>não</t>
  </si>
  <si>
    <t>oral</t>
  </si>
  <si>
    <t>ausente</t>
  </si>
  <si>
    <t>estenose refratária puntiforme</t>
  </si>
  <si>
    <t>esofagectomia por estenose 03/07/2018, - FOCOS DE NEOPLASIA INTRAEPITELIAL ESCAMOSA DE BAIXO GRAU / DISPLASIA DE BAIXO GRAU RESIDUAL- ESOFAGITE ACTÍNICA LCERADA ESTENOSANTE  . Intensa fibrose mural com processo inflamatório crônico e focos de reação gigantocelular.- AUSÊNCIA DE NEOPLASIA EM 17 LINFONODOS ERIESOFÁGICOS E PERIGÁSTRICOS DISSECADOS (00/17).</t>
  </si>
  <si>
    <t>Maria das Graças Oliveira da Silva</t>
  </si>
  <si>
    <t>91183397H</t>
  </si>
  <si>
    <t>F</t>
  </si>
  <si>
    <t>injetável</t>
  </si>
  <si>
    <t>sim (resistência)</t>
  </si>
  <si>
    <t>gastrectomia total prévia em outro serviço inadvertida. Adenocarcinma em barret junto a anastomose esofagojejunal</t>
  </si>
  <si>
    <t>Jonas de Jesus Pamplona</t>
  </si>
  <si>
    <t>14105460A</t>
  </si>
  <si>
    <t>palato mole (QRT)</t>
  </si>
  <si>
    <t>2 cm 50% e 4 cm 75%</t>
  </si>
  <si>
    <t>Absalão Caetano de Sousa</t>
  </si>
  <si>
    <t>13907085C</t>
  </si>
  <si>
    <t>esôfago (lesão 2010 tratada com RT/QT)</t>
  </si>
  <si>
    <t>2,625</t>
  </si>
  <si>
    <t>Jose Claudimar Borges de Sousa</t>
  </si>
  <si>
    <t>90602256G</t>
  </si>
  <si>
    <t>3,75</t>
  </si>
  <si>
    <t xml:space="preserve">livres </t>
  </si>
  <si>
    <t>CARCINOMA ESCAMOCELULAR (epidermoide) invasivo moderamente diferenciado pT1a, *Margens livres da neoplasia invasiva; presente displasia escamocelular de baixo grau focalmente na margem circunferencial de secção</t>
  </si>
  <si>
    <t>paciente apresentava estenose refratária de ESD circunferencial distal prévio, tendo inclusive sido submetido a gastrostomia definitiva, associado a piora de neoplasia de palato</t>
  </si>
  <si>
    <t>Jorge Luiz de Oliveira</t>
  </si>
  <si>
    <t>60024034J</t>
  </si>
  <si>
    <t>gástrico</t>
  </si>
  <si>
    <t>4</t>
  </si>
  <si>
    <t>comprometidas</t>
  </si>
  <si>
    <t>ARCINOMA DE CÉLULAS ESCAMOSAS INVASIVO. ARGEM CIRÚRGICA CIRCUNFERENCIAL/LATERAL COMPROMETIDA POR DISPLASIA ESCAMOSA DE ALTO GRAU.MARGENS LIVRES DE NEOPLASIA INVASIVA. A margem mais próxima é a profunda (submucosa), dista 0,2 milímetro da neoplasia</t>
  </si>
  <si>
    <t>recidiva local após 3 anos. Atualmente em QT porém sem estenose ou disfagia</t>
  </si>
  <si>
    <t>Manoel Pereira da Silva</t>
  </si>
  <si>
    <t>13902260I</t>
  </si>
  <si>
    <t>7</t>
  </si>
  <si>
    <t>APENAS A MARGEM SUPERIOR: COMPROMETIDA PELA NEOPLASIA (FOCALMENTE - presença de artefatos de efeito térmico, limitando sua avaliação histológica. Demais margens livres</t>
  </si>
  <si>
    <t>faltou</t>
  </si>
  <si>
    <t>sim (perfuração)</t>
  </si>
  <si>
    <t>perfuração no 4 mês. Tratamento endoscópico com clipes e SNE.</t>
  </si>
  <si>
    <t>Paciente com seguimento irregular, muitas fasltas nas sessões. Após 12 meses apresentava subestenose sem disfagia.</t>
  </si>
  <si>
    <t>Irene Viana Soares</t>
  </si>
  <si>
    <t>13947128A</t>
  </si>
  <si>
    <t>10</t>
  </si>
  <si>
    <t>MARGEM PROFUNDA (DA SUBMUCOSA) COMPROMETIDA EM FOCO COM 0,5 MM DE EXTENSÃO</t>
  </si>
  <si>
    <t xml:space="preserve">não </t>
  </si>
  <si>
    <t>devido a margens comprometda optado pela realização de QTRT, com aparente resposta completa até óbito pos insuficiência cardíaca em 2021</t>
  </si>
  <si>
    <t>Jose Rodrigues do Nascimento</t>
  </si>
  <si>
    <t>2597747K</t>
  </si>
  <si>
    <t>3 cm 50% e 7 cm 100%</t>
  </si>
  <si>
    <t>8,5</t>
  </si>
  <si>
    <t>CARCINOMA DE CÉLULAS ESCAMOSAS INVASIVO. INFILTRAÇÃO ATÉ CAMADA SUBMUCOSA (SM2). TODAS AS MARGENSLIVRE DE NEOPLASIA</t>
  </si>
  <si>
    <t>-</t>
  </si>
  <si>
    <t>devido a lesão ser SM2 associado a estenose refratária foi submetido a esofagectomia porém sem neoplasia na peça</t>
  </si>
  <si>
    <t>Helena de Freitas Martins</t>
  </si>
  <si>
    <t>90913294I</t>
  </si>
  <si>
    <t xml:space="preserve">CARCINOMA EPIDERMOIDE INVASIVO. </t>
  </si>
  <si>
    <t>ausentes</t>
  </si>
  <si>
    <t xml:space="preserve">complementação com RT deveido a lesão profunda em SM apesar de margens livrres. </t>
  </si>
  <si>
    <t>Adilson de Godoy Moreira</t>
  </si>
  <si>
    <t>13629562B</t>
  </si>
  <si>
    <t>orofaringe</t>
  </si>
  <si>
    <t>6</t>
  </si>
  <si>
    <t>11 + 32</t>
  </si>
  <si>
    <t>perfuração e mediastinite em 2 semanas tratada com vácuo com sucesso</t>
  </si>
  <si>
    <t>estenose foi resolvida apenas após 22 meses sendo necessárias 11 dilatações no periodo de 6 meses + 32 nos outros 16 meses</t>
  </si>
  <si>
    <t>Renato Marcelo dos Santos</t>
  </si>
  <si>
    <t>13906131A</t>
  </si>
  <si>
    <t>laringe</t>
  </si>
  <si>
    <t>2 cm em 50% e 3 cm em 75%</t>
  </si>
  <si>
    <t>3,25</t>
  </si>
  <si>
    <t>Jose Francisco da Silva</t>
  </si>
  <si>
    <t>14138469C</t>
  </si>
  <si>
    <t>língua</t>
  </si>
  <si>
    <t>3 cm 50% e 2 cm 75%</t>
  </si>
  <si>
    <t>3</t>
  </si>
  <si>
    <t>ARCINOMA DE CÉLULAS ESCAMOSAS "IN SITU", Margens de ressecção cirúrgica: FOCALMENTE COMPROMETIDA PELA LESÃO</t>
  </si>
  <si>
    <t>5 + 2</t>
  </si>
  <si>
    <t>perfuração e mediastinite leve em 8 semanas em exame de controle 1 semana após dilatação tratada com ATB e SNE com sucesso. Apesar de margens focalmente comprometidas não foi observada recidiva</t>
  </si>
  <si>
    <t>estenose foi resolvida após 10 meses do ESD. Essa demora ocorreu pois interrompeu esquema de dilatações após perfuração</t>
  </si>
  <si>
    <t>Maria Lindolpho Pacheco</t>
  </si>
  <si>
    <t>3139681K</t>
  </si>
  <si>
    <t>4 cm em 70% 1 cm em 90%</t>
  </si>
  <si>
    <t>3,7</t>
  </si>
  <si>
    <t>?</t>
  </si>
  <si>
    <t>manteve subestenose porém como somente fazia ingesta de dieta pastosa foi optado pela interrupção de dilatações após 12 meses. Extensão de 90%</t>
  </si>
  <si>
    <t>Joel Brito da Silva</t>
  </si>
  <si>
    <t>14045591C</t>
  </si>
  <si>
    <t>2 cm 40% e 2 cm 75%</t>
  </si>
  <si>
    <t>2,3</t>
  </si>
  <si>
    <t>Sebastião da Paz</t>
  </si>
  <si>
    <t>91409913I</t>
  </si>
  <si>
    <t>3 cm 60% e 2 cm 75%</t>
  </si>
  <si>
    <t>3,3</t>
  </si>
  <si>
    <t>Jose Ferreira de Matos</t>
  </si>
  <si>
    <t>14193286H</t>
  </si>
  <si>
    <t>palato</t>
  </si>
  <si>
    <t>2 cm 75% e 4 cm 90%</t>
  </si>
  <si>
    <t>5,1</t>
  </si>
  <si>
    <t>paciente em uso prévio de gtt devido a cec cep, fez apenas EDA em 5  meses sem estenose</t>
  </si>
  <si>
    <t>João Fernando da Silva</t>
  </si>
  <si>
    <t>14184879G</t>
  </si>
  <si>
    <t>11 + 4</t>
  </si>
  <si>
    <t>estenose foi resolvida após 12 meses / paciente apresentou outra lesão submetida também a ESD</t>
  </si>
  <si>
    <t>Luiz Carlos Vitor Jorge</t>
  </si>
  <si>
    <t>91199463C</t>
  </si>
  <si>
    <t>Lourival Santos de Oliveira</t>
  </si>
  <si>
    <t>91219634K</t>
  </si>
  <si>
    <t>2,5 cm 50% e 5 cm 75%</t>
  </si>
  <si>
    <t>5</t>
  </si>
  <si>
    <t>Jose da Silva Isidoro</t>
  </si>
  <si>
    <t>14232754K</t>
  </si>
  <si>
    <t>2 cm 60% e 2 cm 80%</t>
  </si>
  <si>
    <t>2,8</t>
  </si>
  <si>
    <t>JOAO FERNANDO DA SILVA</t>
  </si>
  <si>
    <t>5,4</t>
  </si>
  <si>
    <t>Paulo Fernando Seraphini</t>
  </si>
  <si>
    <t>3264018E</t>
  </si>
  <si>
    <t>SEIO PIRIFORME (RT)</t>
  </si>
  <si>
    <t>5,25</t>
  </si>
  <si>
    <t>Zelice Ribeiro Vaz</t>
  </si>
  <si>
    <t>14231323I</t>
  </si>
  <si>
    <t>cabeça e pescoço</t>
  </si>
  <si>
    <t xml:space="preserve">paciente mantem estenoses pouco sintomáticas porém faz seguimento endoscópico irregular pois mora em outro etado. </t>
  </si>
  <si>
    <t>Valdeci de Brito Lima</t>
  </si>
  <si>
    <t>91532618D</t>
  </si>
  <si>
    <t>16</t>
  </si>
  <si>
    <t>paciente perdeu seguimento um mês após ESD retornando após 7 meses com estenose completa, mantendo então dieta apenas via gastrostomia</t>
  </si>
  <si>
    <t>Jose Raimundo de Almeida Paim</t>
  </si>
  <si>
    <t>91706993A</t>
  </si>
  <si>
    <t xml:space="preserve">prega vocal </t>
  </si>
  <si>
    <t>apesar de margens livres, porém SUBMUCOSA EM ESPESSURA DE ATÉ 0,7 MILÍMETROS, sem critérios de cura</t>
  </si>
  <si>
    <t xml:space="preserve">paciente oligossintomático nas EDAs com estenose </t>
  </si>
  <si>
    <t>Sergio Portella</t>
  </si>
  <si>
    <t>91466534H</t>
  </si>
  <si>
    <t xml:space="preserve">apesar de margens livres, INVASIVO ATÉ A SUBMUCOSA SUPERFICIAL EM ATÉ 0,3 MILÍMETROS </t>
  </si>
  <si>
    <t>14 + 5</t>
  </si>
  <si>
    <t>apesar da estenose endoscópica constante paciente esta bem adpatado a dieta comendo inclusive carne moida</t>
  </si>
  <si>
    <t>Lucinda Oliboni</t>
  </si>
  <si>
    <t>91817540F</t>
  </si>
  <si>
    <t>7 cm 70% e 3 cm 90%</t>
  </si>
  <si>
    <t>7,6</t>
  </si>
  <si>
    <t>Roseval Joao Silva</t>
  </si>
  <si>
    <t>33496326E</t>
  </si>
  <si>
    <t>trígono retromolar</t>
  </si>
  <si>
    <t>3 cm 50% e 5 cm 80%</t>
  </si>
  <si>
    <t>5,5</t>
  </si>
  <si>
    <t>total</t>
  </si>
  <si>
    <t>grupo oral</t>
  </si>
  <si>
    <t>grupo injeção</t>
  </si>
  <si>
    <t>número de dilatações</t>
  </si>
  <si>
    <t>média</t>
  </si>
  <si>
    <t>dp</t>
  </si>
  <si>
    <t>6 meses</t>
  </si>
  <si>
    <t>&gt; 6 meses</t>
  </si>
  <si>
    <t>idade</t>
  </si>
  <si>
    <t>localização</t>
  </si>
  <si>
    <t>proximal</t>
  </si>
  <si>
    <t xml:space="preserve">médio </t>
  </si>
  <si>
    <t>distal</t>
  </si>
  <si>
    <t>tumor de ccp</t>
  </si>
  <si>
    <t>IC group</t>
  </si>
  <si>
    <t>OC group</t>
  </si>
  <si>
    <t>Size</t>
  </si>
  <si>
    <t>6.5 ± 1.8 cm</t>
  </si>
  <si>
    <t>6.5 ± 2.9 cm</t>
  </si>
  <si>
    <t>Age</t>
  </si>
  <si>
    <t>60.9 ± 6.7 years</t>
  </si>
  <si>
    <t>65 ± 12.9 years</t>
  </si>
  <si>
    <t>Sex</t>
  </si>
  <si>
    <t>M 13 / F 2</t>
  </si>
  <si>
    <t>M 11 / F 4</t>
  </si>
  <si>
    <t>Association with head and neck tumor</t>
  </si>
  <si>
    <t>Location</t>
  </si>
  <si>
    <t>middle</t>
  </si>
  <si>
    <t>En bloc resection</t>
  </si>
  <si>
    <t>15 (100%)</t>
  </si>
  <si>
    <t>R0 resection</t>
  </si>
  <si>
    <t>13 (86.6%)</t>
  </si>
  <si>
    <t>14 (93.3%)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</si>
</sst>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14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0" fillId="2" borderId="0" xfId="0" applyFill="1"/>
    <xf numFmtId="0" fontId="0" fillId="3" borderId="0" xfId="0" applyFill="1"/>
    <xf numFmtId="14" fontId="0" fillId="3" borderId="0" xfId="0" applyNumberFormat="1" applyFill="1"/>
    <xf numFmtId="0" fontId="4" fillId="0" borderId="0" xfId="0" applyFont="1"/>
    <xf numFmtId="14" fontId="4" fillId="0" borderId="0" xfId="0" applyNumberFormat="1" applyFont="1"/>
    <xf numFmtId="0" fontId="4" fillId="3" borderId="0" xfId="0" applyFont="1" applyFill="1"/>
    <xf numFmtId="14" fontId="4" fillId="3" borderId="0" xfId="0" applyNumberFormat="1" applyFont="1" applyFill="1"/>
    <xf numFmtId="0" fontId="3" fillId="0" borderId="0" xfId="0" applyFont="1"/>
    <xf numFmtId="14" fontId="3" fillId="0" borderId="0" xfId="0" applyNumberFormat="1" applyFont="1"/>
    <xf numFmtId="0" fontId="4" fillId="3" borderId="0" xfId="0" applyFont="1" applyFill="1" applyAlignment="1">
      <alignment wrapText="1"/>
    </xf>
    <xf numFmtId="0" fontId="1" fillId="4" borderId="0" xfId="0" applyFont="1" applyFill="1"/>
    <xf numFmtId="14" fontId="1" fillId="4" borderId="0" xfId="0" applyNumberFormat="1" applyFont="1" applyFill="1"/>
    <xf numFmtId="0" fontId="5" fillId="0" borderId="0" xfId="0" applyFont="1"/>
    <xf numFmtId="0" fontId="0" fillId="0" borderId="2" xfId="0" applyBorder="1"/>
    <xf numFmtId="0" fontId="4" fillId="0" borderId="3" xfId="0" applyFont="1" applyBorder="1"/>
    <xf numFmtId="0" fontId="0" fillId="0" borderId="4" xfId="0" applyBorder="1" applyAlignment="1">
      <alignment horizontal="center"/>
    </xf>
    <xf numFmtId="0" fontId="4" fillId="0" borderId="5" xfId="0" applyFont="1" applyBorder="1"/>
    <xf numFmtId="0" fontId="0" fillId="0" borderId="5" xfId="0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2" xfId="0" applyFont="1" applyBorder="1"/>
    <xf numFmtId="9" fontId="0" fillId="0" borderId="0" xfId="0" applyNumberFormat="1"/>
    <xf numFmtId="9" fontId="3" fillId="0" borderId="0" xfId="0" applyNumberFormat="1" applyFont="1"/>
    <xf numFmtId="9" fontId="0" fillId="3" borderId="0" xfId="0" applyNumberFormat="1" applyFill="1"/>
    <xf numFmtId="9" fontId="4" fillId="3" borderId="0" xfId="0" applyNumberFormat="1" applyFont="1" applyFill="1"/>
    <xf numFmtId="9" fontId="4" fillId="0" borderId="0" xfId="0" applyNumberFormat="1" applyFont="1"/>
    <xf numFmtId="0" fontId="4" fillId="5" borderId="0" xfId="0" applyFont="1" applyFill="1" applyAlignment="1">
      <alignment horizontal="left"/>
    </xf>
    <xf numFmtId="0" fontId="0" fillId="0" borderId="0" xfId="0" applyAlignment="1">
      <alignment horizontal="left"/>
    </xf>
    <xf numFmtId="49" fontId="0" fillId="5" borderId="0" xfId="0" applyNumberFormat="1" applyFill="1"/>
    <xf numFmtId="49" fontId="0" fillId="3" borderId="0" xfId="0" applyNumberFormat="1" applyFill="1"/>
    <xf numFmtId="49" fontId="4" fillId="3" borderId="0" xfId="0" applyNumberFormat="1" applyFont="1" applyFill="1"/>
    <xf numFmtId="49" fontId="0" fillId="0" borderId="0" xfId="0" applyNumberFormat="1"/>
    <xf numFmtId="49" fontId="4" fillId="0" borderId="0" xfId="0" applyNumberFormat="1" applyFont="1"/>
    <xf numFmtId="49" fontId="3" fillId="0" borderId="0" xfId="0" applyNumberFormat="1" applyFont="1"/>
    <xf numFmtId="49" fontId="2" fillId="0" borderId="0" xfId="0" applyNumberFormat="1" applyFont="1"/>
    <xf numFmtId="49" fontId="1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1"/>
  <sheetViews>
    <sheetView tabSelected="1" topLeftCell="D1" zoomScaleNormal="100" workbookViewId="0">
      <selection activeCell="M10" sqref="M10"/>
    </sheetView>
  </sheetViews>
  <sheetFormatPr defaultRowHeight="14.45"/>
  <cols>
    <col min="1" max="1" width="11.7109375" bestFit="1" customWidth="1"/>
    <col min="2" max="2" width="30.85546875" bestFit="1" customWidth="1"/>
    <col min="3" max="3" width="13.85546875" bestFit="1" customWidth="1"/>
    <col min="4" max="4" width="12.42578125" bestFit="1" customWidth="1"/>
    <col min="7" max="8" width="19.28515625" customWidth="1"/>
    <col min="9" max="9" width="10.5703125" bestFit="1" customWidth="1"/>
    <col min="10" max="10" width="8.85546875" bestFit="1" customWidth="1"/>
    <col min="11" max="11" width="23.42578125" bestFit="1" customWidth="1"/>
    <col min="12" max="12" width="11.140625" style="42" customWidth="1"/>
    <col min="13" max="13" width="9.140625" customWidth="1"/>
    <col min="14" max="15" width="8.5703125" customWidth="1"/>
    <col min="16" max="16" width="13.7109375" bestFit="1" customWidth="1"/>
    <col min="17" max="17" width="13.7109375" customWidth="1"/>
    <col min="24" max="24" width="18.5703125" bestFit="1" customWidth="1"/>
    <col min="25" max="25" width="18.5703125" customWidth="1"/>
    <col min="26" max="26" width="11.5703125" bestFit="1" customWidth="1"/>
    <col min="27" max="27" width="29" bestFit="1" customWidth="1"/>
    <col min="28" max="28" width="25.42578125" customWidth="1"/>
  </cols>
  <sheetData>
    <row r="1" spans="1:2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37" t="s">
        <v>6</v>
      </c>
      <c r="I1" s="37" t="s">
        <v>7</v>
      </c>
      <c r="J1" t="s">
        <v>8</v>
      </c>
      <c r="K1" t="s">
        <v>9</v>
      </c>
      <c r="L1" s="39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</row>
    <row r="2" spans="1:28" s="5" customFormat="1" ht="14.1" customHeight="1">
      <c r="A2" s="5">
        <v>1</v>
      </c>
      <c r="B2" s="5" t="s">
        <v>27</v>
      </c>
      <c r="C2" s="5" t="s">
        <v>28</v>
      </c>
      <c r="D2" s="6">
        <v>42838</v>
      </c>
      <c r="E2" s="5">
        <v>48</v>
      </c>
      <c r="F2" s="5" t="s">
        <v>29</v>
      </c>
      <c r="G2" s="5" t="s">
        <v>30</v>
      </c>
      <c r="H2" s="38" t="s">
        <v>31</v>
      </c>
      <c r="I2" s="38" t="s">
        <v>31</v>
      </c>
      <c r="J2" s="5">
        <v>5</v>
      </c>
      <c r="K2" s="5" t="s">
        <v>32</v>
      </c>
      <c r="L2" s="40">
        <v>3.125</v>
      </c>
      <c r="M2" s="5" t="s">
        <v>31</v>
      </c>
      <c r="N2" s="5" t="s">
        <v>33</v>
      </c>
      <c r="P2" s="5" t="s">
        <v>34</v>
      </c>
      <c r="Q2" s="5" t="s">
        <v>35</v>
      </c>
      <c r="R2" s="5" t="s">
        <v>34</v>
      </c>
      <c r="S2" s="5" t="s">
        <v>34</v>
      </c>
      <c r="T2" s="5" t="s">
        <v>34</v>
      </c>
      <c r="U2" s="5" t="s">
        <v>34</v>
      </c>
      <c r="V2" s="5" t="s">
        <v>34</v>
      </c>
      <c r="W2" s="5" t="s">
        <v>34</v>
      </c>
      <c r="X2" s="5">
        <v>91</v>
      </c>
      <c r="Y2" s="5">
        <v>76</v>
      </c>
      <c r="Z2" s="5">
        <v>0</v>
      </c>
      <c r="AA2" s="5" t="s">
        <v>36</v>
      </c>
    </row>
    <row r="3" spans="1:28" s="9" customFormat="1" ht="12.75" customHeight="1">
      <c r="A3" s="9">
        <v>2</v>
      </c>
      <c r="B3" s="9" t="s">
        <v>27</v>
      </c>
      <c r="C3" s="9" t="s">
        <v>28</v>
      </c>
      <c r="D3" s="10">
        <v>42943</v>
      </c>
      <c r="E3" s="9">
        <v>48</v>
      </c>
      <c r="F3" s="9" t="s">
        <v>29</v>
      </c>
      <c r="G3" s="9" t="s">
        <v>30</v>
      </c>
      <c r="H3" s="38" t="s">
        <v>31</v>
      </c>
      <c r="I3" s="38" t="s">
        <v>31</v>
      </c>
      <c r="J3" s="9">
        <v>6</v>
      </c>
      <c r="K3" s="9">
        <v>100</v>
      </c>
      <c r="L3" s="41">
        <v>6</v>
      </c>
      <c r="M3" s="9" t="s">
        <v>31</v>
      </c>
      <c r="N3" s="9" t="s">
        <v>33</v>
      </c>
      <c r="P3" s="9" t="s">
        <v>31</v>
      </c>
      <c r="Q3" s="9" t="s">
        <v>35</v>
      </c>
      <c r="R3" s="9" t="s">
        <v>31</v>
      </c>
      <c r="S3" s="9" t="s">
        <v>31</v>
      </c>
      <c r="T3" s="9" t="s">
        <v>31</v>
      </c>
      <c r="U3" s="9" t="s">
        <v>31</v>
      </c>
      <c r="V3" s="9" t="s">
        <v>31</v>
      </c>
      <c r="W3" s="9" t="s">
        <v>31</v>
      </c>
      <c r="X3" s="9">
        <v>82</v>
      </c>
      <c r="Y3" s="9">
        <v>83</v>
      </c>
      <c r="Z3" s="9">
        <v>20</v>
      </c>
      <c r="AA3" s="9" t="s">
        <v>37</v>
      </c>
      <c r="AB3" s="13" t="s">
        <v>38</v>
      </c>
    </row>
    <row r="4" spans="1:28">
      <c r="A4">
        <v>3</v>
      </c>
      <c r="B4" t="s">
        <v>39</v>
      </c>
      <c r="C4" t="s">
        <v>40</v>
      </c>
      <c r="D4" s="1">
        <v>42884</v>
      </c>
      <c r="E4">
        <v>69</v>
      </c>
      <c r="F4" t="s">
        <v>41</v>
      </c>
      <c r="G4" t="s">
        <v>36</v>
      </c>
      <c r="H4" s="38" t="s">
        <v>34</v>
      </c>
      <c r="I4" s="38" t="s">
        <v>34</v>
      </c>
      <c r="J4">
        <v>7</v>
      </c>
      <c r="K4">
        <v>100</v>
      </c>
      <c r="L4" s="42">
        <v>7</v>
      </c>
      <c r="M4" t="s">
        <v>31</v>
      </c>
      <c r="N4" t="s">
        <v>33</v>
      </c>
      <c r="P4" t="s">
        <v>31</v>
      </c>
      <c r="Q4" t="s">
        <v>42</v>
      </c>
      <c r="R4" t="s">
        <v>31</v>
      </c>
      <c r="S4" t="s">
        <v>31</v>
      </c>
      <c r="T4" t="s">
        <v>43</v>
      </c>
      <c r="U4" t="s">
        <v>43</v>
      </c>
      <c r="V4" t="s">
        <v>31</v>
      </c>
      <c r="W4" t="s">
        <v>34</v>
      </c>
      <c r="X4">
        <v>108</v>
      </c>
      <c r="Y4">
        <v>122</v>
      </c>
      <c r="Z4">
        <v>20</v>
      </c>
      <c r="AA4" t="s">
        <v>36</v>
      </c>
      <c r="AB4" t="s">
        <v>44</v>
      </c>
    </row>
    <row r="5" spans="1:28">
      <c r="A5">
        <v>4</v>
      </c>
      <c r="B5" t="s">
        <v>45</v>
      </c>
      <c r="C5" t="s">
        <v>46</v>
      </c>
      <c r="D5" s="1">
        <v>42488</v>
      </c>
      <c r="E5">
        <v>56</v>
      </c>
      <c r="F5" t="s">
        <v>29</v>
      </c>
      <c r="G5" t="s">
        <v>47</v>
      </c>
      <c r="H5" s="38" t="s">
        <v>31</v>
      </c>
      <c r="I5" s="38" t="s">
        <v>31</v>
      </c>
      <c r="J5">
        <v>6</v>
      </c>
      <c r="K5" t="s">
        <v>48</v>
      </c>
      <c r="L5" s="42">
        <v>4</v>
      </c>
      <c r="M5" t="s">
        <v>31</v>
      </c>
      <c r="N5" t="s">
        <v>33</v>
      </c>
      <c r="P5" t="s">
        <v>34</v>
      </c>
      <c r="Q5" t="s">
        <v>42</v>
      </c>
      <c r="R5" t="s">
        <v>34</v>
      </c>
      <c r="S5" t="s">
        <v>34</v>
      </c>
      <c r="T5" t="s">
        <v>34</v>
      </c>
      <c r="U5" t="s">
        <v>34</v>
      </c>
      <c r="V5" t="s">
        <v>34</v>
      </c>
      <c r="W5" t="s">
        <v>34</v>
      </c>
      <c r="X5">
        <v>104</v>
      </c>
      <c r="Y5">
        <v>94</v>
      </c>
      <c r="Z5">
        <v>0</v>
      </c>
      <c r="AA5" t="s">
        <v>36</v>
      </c>
    </row>
    <row r="6" spans="1:28" s="5" customFormat="1">
      <c r="A6" s="5">
        <v>5</v>
      </c>
      <c r="B6" s="5" t="s">
        <v>49</v>
      </c>
      <c r="C6" s="5" t="s">
        <v>50</v>
      </c>
      <c r="D6" s="6">
        <v>42450</v>
      </c>
      <c r="E6" s="5">
        <v>79</v>
      </c>
      <c r="F6" s="5" t="s">
        <v>29</v>
      </c>
      <c r="G6" s="5" t="s">
        <v>51</v>
      </c>
      <c r="H6" s="38" t="s">
        <v>31</v>
      </c>
      <c r="I6" s="38" t="s">
        <v>34</v>
      </c>
      <c r="J6" s="5">
        <v>3.5</v>
      </c>
      <c r="K6" s="34">
        <v>0.75</v>
      </c>
      <c r="L6" s="40" t="s">
        <v>52</v>
      </c>
      <c r="M6" s="5" t="s">
        <v>31</v>
      </c>
      <c r="N6" s="5" t="s">
        <v>33</v>
      </c>
      <c r="P6" s="5" t="s">
        <v>34</v>
      </c>
      <c r="Q6" s="5" t="s">
        <v>35</v>
      </c>
      <c r="R6" s="5" t="s">
        <v>34</v>
      </c>
      <c r="S6" s="5" t="s">
        <v>34</v>
      </c>
      <c r="T6" s="5" t="s">
        <v>34</v>
      </c>
      <c r="U6" s="5" t="s">
        <v>34</v>
      </c>
      <c r="V6" s="5" t="s">
        <v>34</v>
      </c>
      <c r="W6" s="5" t="s">
        <v>34</v>
      </c>
      <c r="X6" s="5">
        <v>171</v>
      </c>
      <c r="Y6" s="5">
        <v>93</v>
      </c>
      <c r="Z6" s="5">
        <v>0</v>
      </c>
      <c r="AA6" s="5" t="s">
        <v>36</v>
      </c>
    </row>
    <row r="7" spans="1:28">
      <c r="A7">
        <v>6</v>
      </c>
      <c r="B7" t="s">
        <v>53</v>
      </c>
      <c r="C7" t="s">
        <v>54</v>
      </c>
      <c r="D7" s="1">
        <v>42502</v>
      </c>
      <c r="E7">
        <v>53</v>
      </c>
      <c r="F7" t="s">
        <v>29</v>
      </c>
      <c r="G7" t="s">
        <v>47</v>
      </c>
      <c r="H7" s="38" t="s">
        <v>31</v>
      </c>
      <c r="I7" s="38" t="s">
        <v>31</v>
      </c>
      <c r="J7">
        <v>5</v>
      </c>
      <c r="K7" s="32">
        <v>0.75</v>
      </c>
      <c r="L7" s="42" t="s">
        <v>55</v>
      </c>
      <c r="M7" t="s">
        <v>31</v>
      </c>
      <c r="N7" t="s">
        <v>56</v>
      </c>
      <c r="O7" t="s">
        <v>57</v>
      </c>
      <c r="P7" t="s">
        <v>34</v>
      </c>
      <c r="Q7" t="s">
        <v>42</v>
      </c>
      <c r="R7" t="s">
        <v>34</v>
      </c>
      <c r="S7" t="s">
        <v>34</v>
      </c>
      <c r="T7" t="s">
        <v>34</v>
      </c>
      <c r="U7" t="s">
        <v>34</v>
      </c>
      <c r="V7" t="s">
        <v>34</v>
      </c>
      <c r="W7" t="s">
        <v>34</v>
      </c>
      <c r="X7">
        <v>115</v>
      </c>
      <c r="Y7">
        <v>110</v>
      </c>
      <c r="Z7">
        <v>0</v>
      </c>
      <c r="AA7" t="s">
        <v>36</v>
      </c>
      <c r="AB7" t="s">
        <v>58</v>
      </c>
    </row>
    <row r="8" spans="1:28" s="5" customFormat="1">
      <c r="A8" s="5">
        <v>7</v>
      </c>
      <c r="B8" s="5" t="s">
        <v>59</v>
      </c>
      <c r="C8" s="5" t="s">
        <v>60</v>
      </c>
      <c r="D8" s="6">
        <v>42572</v>
      </c>
      <c r="E8" s="5">
        <v>59</v>
      </c>
      <c r="F8" s="5" t="s">
        <v>29</v>
      </c>
      <c r="G8" s="5" t="s">
        <v>61</v>
      </c>
      <c r="H8" s="38" t="s">
        <v>34</v>
      </c>
      <c r="I8" s="38" t="s">
        <v>34</v>
      </c>
      <c r="J8" s="5">
        <v>6</v>
      </c>
      <c r="K8" t="s">
        <v>48</v>
      </c>
      <c r="L8" s="42" t="s">
        <v>62</v>
      </c>
      <c r="M8" s="5" t="s">
        <v>31</v>
      </c>
      <c r="N8" s="5" t="s">
        <v>63</v>
      </c>
      <c r="O8" s="5" t="s">
        <v>64</v>
      </c>
      <c r="P8" s="5" t="s">
        <v>34</v>
      </c>
      <c r="Q8" s="5" t="s">
        <v>35</v>
      </c>
      <c r="R8" s="5" t="s">
        <v>34</v>
      </c>
      <c r="S8" s="5" t="s">
        <v>34</v>
      </c>
      <c r="T8" s="5" t="s">
        <v>34</v>
      </c>
      <c r="U8" s="5" t="s">
        <v>34</v>
      </c>
      <c r="V8" s="5" t="s">
        <v>34</v>
      </c>
      <c r="W8" s="5" t="s">
        <v>34</v>
      </c>
      <c r="X8" s="5">
        <v>122</v>
      </c>
      <c r="Y8" s="5">
        <v>102</v>
      </c>
      <c r="Z8" s="5">
        <v>0</v>
      </c>
      <c r="AA8" s="5" t="s">
        <v>36</v>
      </c>
      <c r="AB8" s="5" t="s">
        <v>65</v>
      </c>
    </row>
    <row r="9" spans="1:28" s="5" customFormat="1">
      <c r="A9" s="5">
        <v>8</v>
      </c>
      <c r="B9" s="5" t="s">
        <v>66</v>
      </c>
      <c r="C9" s="5" t="s">
        <v>67</v>
      </c>
      <c r="D9" s="6">
        <v>42635</v>
      </c>
      <c r="E9" s="5">
        <v>78</v>
      </c>
      <c r="F9" s="5" t="s">
        <v>29</v>
      </c>
      <c r="G9" s="5" t="s">
        <v>36</v>
      </c>
      <c r="H9" s="38" t="s">
        <v>34</v>
      </c>
      <c r="I9" s="38" t="s">
        <v>34</v>
      </c>
      <c r="J9" s="5">
        <v>7</v>
      </c>
      <c r="K9" s="34">
        <v>1</v>
      </c>
      <c r="L9" s="40" t="s">
        <v>68</v>
      </c>
      <c r="M9" s="5" t="s">
        <v>31</v>
      </c>
      <c r="N9" s="5" t="s">
        <v>33</v>
      </c>
      <c r="O9" s="5" t="s">
        <v>69</v>
      </c>
      <c r="P9" s="5" t="s">
        <v>34</v>
      </c>
      <c r="Q9" s="5" t="s">
        <v>35</v>
      </c>
      <c r="R9" s="5" t="s">
        <v>31</v>
      </c>
      <c r="S9" s="5" t="s">
        <v>70</v>
      </c>
      <c r="T9" s="5" t="s">
        <v>70</v>
      </c>
      <c r="U9" s="5" t="s">
        <v>71</v>
      </c>
      <c r="V9" s="5" t="s">
        <v>31</v>
      </c>
      <c r="W9" s="5" t="s">
        <v>34</v>
      </c>
      <c r="X9" s="5">
        <v>153</v>
      </c>
      <c r="Y9" s="5">
        <v>100</v>
      </c>
      <c r="Z9" s="5">
        <v>6</v>
      </c>
      <c r="AA9" s="5" t="s">
        <v>72</v>
      </c>
      <c r="AB9" s="5" t="s">
        <v>73</v>
      </c>
    </row>
    <row r="10" spans="1:28">
      <c r="A10">
        <v>9</v>
      </c>
      <c r="B10" t="s">
        <v>74</v>
      </c>
      <c r="C10" t="s">
        <v>75</v>
      </c>
      <c r="D10" s="1">
        <v>42695</v>
      </c>
      <c r="E10">
        <v>72</v>
      </c>
      <c r="F10" t="s">
        <v>41</v>
      </c>
      <c r="G10" t="s">
        <v>36</v>
      </c>
      <c r="H10" s="38" t="s">
        <v>34</v>
      </c>
      <c r="I10" s="38" t="s">
        <v>34</v>
      </c>
      <c r="J10">
        <v>10</v>
      </c>
      <c r="K10" s="32">
        <v>1</v>
      </c>
      <c r="L10" s="42" t="s">
        <v>76</v>
      </c>
      <c r="M10" t="s">
        <v>31</v>
      </c>
      <c r="N10" t="s">
        <v>63</v>
      </c>
      <c r="O10" t="s">
        <v>77</v>
      </c>
      <c r="P10" t="s">
        <v>31</v>
      </c>
      <c r="Q10" t="s">
        <v>42</v>
      </c>
      <c r="R10" t="s">
        <v>31</v>
      </c>
      <c r="S10" t="s">
        <v>31</v>
      </c>
      <c r="T10" t="s">
        <v>34</v>
      </c>
      <c r="U10" t="s">
        <v>78</v>
      </c>
      <c r="V10" t="s">
        <v>34</v>
      </c>
      <c r="W10" t="s">
        <v>34</v>
      </c>
      <c r="X10">
        <v>78</v>
      </c>
      <c r="Y10">
        <v>71</v>
      </c>
      <c r="Z10">
        <v>6</v>
      </c>
      <c r="AA10" t="s">
        <v>36</v>
      </c>
      <c r="AB10" t="s">
        <v>79</v>
      </c>
    </row>
    <row r="11" spans="1:28" s="7" customFormat="1">
      <c r="A11" s="7">
        <v>10</v>
      </c>
      <c r="B11" s="7" t="s">
        <v>80</v>
      </c>
      <c r="C11" s="7" t="s">
        <v>81</v>
      </c>
      <c r="D11" s="8">
        <v>42740</v>
      </c>
      <c r="E11" s="7">
        <v>61</v>
      </c>
      <c r="F11" s="7" t="s">
        <v>29</v>
      </c>
      <c r="G11" s="7" t="s">
        <v>36</v>
      </c>
      <c r="H11" s="38" t="s">
        <v>34</v>
      </c>
      <c r="I11" s="38" t="s">
        <v>34</v>
      </c>
      <c r="J11" s="7">
        <v>10</v>
      </c>
      <c r="K11" s="7" t="s">
        <v>82</v>
      </c>
      <c r="L11" s="43" t="s">
        <v>83</v>
      </c>
      <c r="M11" s="7" t="s">
        <v>31</v>
      </c>
      <c r="N11" s="7" t="s">
        <v>33</v>
      </c>
      <c r="O11" s="7" t="s">
        <v>84</v>
      </c>
      <c r="P11" s="7" t="s">
        <v>31</v>
      </c>
      <c r="Q11" s="7" t="s">
        <v>42</v>
      </c>
      <c r="R11" s="7" t="s">
        <v>31</v>
      </c>
      <c r="S11" s="7" t="s">
        <v>31</v>
      </c>
      <c r="T11" s="7" t="s">
        <v>31</v>
      </c>
      <c r="U11" s="7" t="s">
        <v>85</v>
      </c>
      <c r="V11" s="7" t="s">
        <v>85</v>
      </c>
      <c r="W11" s="7" t="s">
        <v>85</v>
      </c>
      <c r="X11" s="7">
        <v>119</v>
      </c>
      <c r="Y11" s="7">
        <v>90</v>
      </c>
      <c r="Z11" s="7">
        <v>8</v>
      </c>
      <c r="AB11" s="7" t="s">
        <v>86</v>
      </c>
    </row>
    <row r="12" spans="1:28" s="5" customFormat="1">
      <c r="A12" s="5">
        <v>11</v>
      </c>
      <c r="B12" s="5" t="s">
        <v>87</v>
      </c>
      <c r="C12" s="5" t="s">
        <v>88</v>
      </c>
      <c r="D12" s="6">
        <v>42712</v>
      </c>
      <c r="E12" s="5">
        <v>81</v>
      </c>
      <c r="F12" s="5" t="s">
        <v>41</v>
      </c>
      <c r="G12" s="5" t="s">
        <v>36</v>
      </c>
      <c r="H12" s="38" t="s">
        <v>34</v>
      </c>
      <c r="I12" s="38" t="s">
        <v>34</v>
      </c>
      <c r="J12" s="5">
        <v>5</v>
      </c>
      <c r="K12" s="34">
        <v>0.75</v>
      </c>
      <c r="L12" s="40" t="s">
        <v>55</v>
      </c>
      <c r="M12" s="5" t="s">
        <v>31</v>
      </c>
      <c r="N12" s="5" t="s">
        <v>33</v>
      </c>
      <c r="O12" s="5" t="s">
        <v>89</v>
      </c>
      <c r="P12" s="5" t="s">
        <v>34</v>
      </c>
      <c r="Q12" s="5" t="s">
        <v>35</v>
      </c>
      <c r="R12" s="5" t="s">
        <v>34</v>
      </c>
      <c r="S12" s="5" t="s">
        <v>34</v>
      </c>
      <c r="T12" s="5" t="s">
        <v>34</v>
      </c>
      <c r="U12" s="5" t="s">
        <v>34</v>
      </c>
      <c r="V12" s="5" t="s">
        <v>34</v>
      </c>
      <c r="W12" s="5" t="s">
        <v>34</v>
      </c>
      <c r="X12" s="5">
        <v>137</v>
      </c>
      <c r="Y12" s="5">
        <v>86</v>
      </c>
      <c r="Z12" s="5">
        <v>2</v>
      </c>
      <c r="AA12" s="5" t="s">
        <v>90</v>
      </c>
      <c r="AB12" s="5" t="s">
        <v>91</v>
      </c>
    </row>
    <row r="13" spans="1:28" s="11" customFormat="1">
      <c r="A13" s="7">
        <v>12</v>
      </c>
      <c r="B13" s="11" t="s">
        <v>92</v>
      </c>
      <c r="C13" s="11" t="s">
        <v>93</v>
      </c>
      <c r="D13" s="12">
        <v>43006</v>
      </c>
      <c r="E13" s="11">
        <v>52</v>
      </c>
      <c r="F13" s="11" t="s">
        <v>29</v>
      </c>
      <c r="G13" s="11" t="s">
        <v>94</v>
      </c>
      <c r="H13" s="38" t="s">
        <v>31</v>
      </c>
      <c r="I13" s="38" t="s">
        <v>31</v>
      </c>
      <c r="J13" s="11">
        <v>6</v>
      </c>
      <c r="K13" s="33">
        <v>1</v>
      </c>
      <c r="L13" s="44" t="s">
        <v>95</v>
      </c>
      <c r="M13" s="11" t="s">
        <v>31</v>
      </c>
      <c r="N13" s="11" t="s">
        <v>33</v>
      </c>
      <c r="P13" s="11" t="s">
        <v>31</v>
      </c>
      <c r="Q13" s="11" t="s">
        <v>42</v>
      </c>
      <c r="R13" s="11" t="s">
        <v>34</v>
      </c>
      <c r="S13" s="11" t="s">
        <v>31</v>
      </c>
      <c r="T13" s="11" t="s">
        <v>31</v>
      </c>
      <c r="U13" s="11" t="s">
        <v>31</v>
      </c>
      <c r="V13" s="11" t="s">
        <v>31</v>
      </c>
      <c r="W13" s="11" t="s">
        <v>31</v>
      </c>
      <c r="X13" s="11">
        <v>105</v>
      </c>
      <c r="Y13" s="11">
        <v>111</v>
      </c>
      <c r="Z13" s="11" t="s">
        <v>96</v>
      </c>
      <c r="AA13" s="11" t="s">
        <v>97</v>
      </c>
      <c r="AB13" s="11" t="s">
        <v>98</v>
      </c>
    </row>
    <row r="14" spans="1:28" s="5" customFormat="1">
      <c r="A14" s="5">
        <v>13</v>
      </c>
      <c r="B14" s="5" t="s">
        <v>99</v>
      </c>
      <c r="C14" s="5" t="s">
        <v>100</v>
      </c>
      <c r="D14" s="6">
        <v>42782</v>
      </c>
      <c r="E14" s="5">
        <v>62</v>
      </c>
      <c r="F14" s="5" t="s">
        <v>29</v>
      </c>
      <c r="G14" s="5" t="s">
        <v>101</v>
      </c>
      <c r="H14" s="38" t="s">
        <v>34</v>
      </c>
      <c r="I14" s="38" t="s">
        <v>34</v>
      </c>
      <c r="J14" s="5">
        <v>5</v>
      </c>
      <c r="K14" s="5" t="s">
        <v>102</v>
      </c>
      <c r="L14" s="40" t="s">
        <v>103</v>
      </c>
      <c r="M14" s="5" t="s">
        <v>31</v>
      </c>
      <c r="N14" s="5" t="s">
        <v>33</v>
      </c>
      <c r="P14" s="5" t="s">
        <v>34</v>
      </c>
      <c r="Q14" s="5" t="s">
        <v>35</v>
      </c>
      <c r="R14" s="5" t="s">
        <v>34</v>
      </c>
      <c r="S14" s="5" t="s">
        <v>34</v>
      </c>
      <c r="T14" s="5" t="s">
        <v>34</v>
      </c>
      <c r="U14" s="5" t="s">
        <v>34</v>
      </c>
      <c r="V14" s="5" t="s">
        <v>34</v>
      </c>
      <c r="W14" s="5" t="s">
        <v>34</v>
      </c>
      <c r="X14" s="5">
        <v>136</v>
      </c>
      <c r="Y14" s="5">
        <v>97</v>
      </c>
      <c r="Z14" s="5">
        <v>0</v>
      </c>
      <c r="AA14" s="5" t="s">
        <v>36</v>
      </c>
    </row>
    <row r="15" spans="1:28" s="11" customFormat="1">
      <c r="A15" s="11">
        <v>14</v>
      </c>
      <c r="B15" s="11" t="s">
        <v>104</v>
      </c>
      <c r="C15" s="11" t="s">
        <v>105</v>
      </c>
      <c r="D15" s="12">
        <v>43076</v>
      </c>
      <c r="E15" s="11">
        <v>63</v>
      </c>
      <c r="F15" s="11" t="s">
        <v>29</v>
      </c>
      <c r="G15" s="11" t="s">
        <v>106</v>
      </c>
      <c r="H15" s="38" t="s">
        <v>31</v>
      </c>
      <c r="I15" s="38" t="s">
        <v>31</v>
      </c>
      <c r="J15" s="11">
        <v>5</v>
      </c>
      <c r="K15" s="11" t="s">
        <v>107</v>
      </c>
      <c r="L15" s="44" t="s">
        <v>108</v>
      </c>
      <c r="M15" s="11" t="s">
        <v>31</v>
      </c>
      <c r="N15" s="7" t="s">
        <v>63</v>
      </c>
      <c r="O15" s="11" t="s">
        <v>109</v>
      </c>
      <c r="P15" s="11" t="s">
        <v>34</v>
      </c>
      <c r="Q15" s="11" t="s">
        <v>42</v>
      </c>
      <c r="R15" s="11" t="s">
        <v>31</v>
      </c>
      <c r="S15" s="11" t="s">
        <v>31</v>
      </c>
      <c r="T15" s="11" t="s">
        <v>31</v>
      </c>
      <c r="U15" s="11" t="s">
        <v>31</v>
      </c>
      <c r="V15" s="11" t="s">
        <v>31</v>
      </c>
      <c r="W15" s="11" t="s">
        <v>31</v>
      </c>
      <c r="X15" s="11">
        <v>128</v>
      </c>
      <c r="Y15" s="11">
        <v>100</v>
      </c>
      <c r="Z15" s="11" t="s">
        <v>110</v>
      </c>
      <c r="AA15" s="11" t="s">
        <v>111</v>
      </c>
      <c r="AB15" s="11" t="s">
        <v>112</v>
      </c>
    </row>
    <row r="16" spans="1:28" s="9" customFormat="1">
      <c r="A16" s="9">
        <v>15</v>
      </c>
      <c r="B16" s="9" t="s">
        <v>113</v>
      </c>
      <c r="C16" s="9" t="s">
        <v>114</v>
      </c>
      <c r="D16" s="10">
        <v>43118</v>
      </c>
      <c r="E16" s="9">
        <v>88</v>
      </c>
      <c r="F16" s="9" t="s">
        <v>41</v>
      </c>
      <c r="G16" s="9" t="s">
        <v>36</v>
      </c>
      <c r="H16" s="38" t="s">
        <v>34</v>
      </c>
      <c r="I16" s="38" t="s">
        <v>34</v>
      </c>
      <c r="J16" s="9">
        <v>5</v>
      </c>
      <c r="K16" s="9" t="s">
        <v>115</v>
      </c>
      <c r="L16" s="41" t="s">
        <v>116</v>
      </c>
      <c r="M16" s="9" t="s">
        <v>31</v>
      </c>
      <c r="N16" s="9" t="s">
        <v>33</v>
      </c>
      <c r="P16" s="9" t="s">
        <v>34</v>
      </c>
      <c r="Q16" s="9" t="s">
        <v>35</v>
      </c>
      <c r="R16" s="9" t="s">
        <v>31</v>
      </c>
      <c r="S16" s="9" t="s">
        <v>31</v>
      </c>
      <c r="T16" s="9" t="s">
        <v>31</v>
      </c>
      <c r="U16" s="9" t="s">
        <v>34</v>
      </c>
      <c r="V16" s="9" t="s">
        <v>31</v>
      </c>
      <c r="W16" s="9" t="s">
        <v>31</v>
      </c>
      <c r="X16" s="9" t="s">
        <v>117</v>
      </c>
      <c r="Y16" s="9">
        <v>70</v>
      </c>
      <c r="Z16" s="9">
        <v>9</v>
      </c>
      <c r="AB16" s="9" t="s">
        <v>118</v>
      </c>
    </row>
    <row r="17" spans="1:28" s="2" customFormat="1">
      <c r="A17" s="2">
        <v>16</v>
      </c>
      <c r="B17" s="2" t="s">
        <v>119</v>
      </c>
      <c r="C17" s="2" t="s">
        <v>120</v>
      </c>
      <c r="D17" s="3">
        <v>43139</v>
      </c>
      <c r="E17" s="2">
        <v>71</v>
      </c>
      <c r="F17" s="2" t="s">
        <v>29</v>
      </c>
      <c r="G17" s="2" t="s">
        <v>106</v>
      </c>
      <c r="H17" s="38" t="s">
        <v>31</v>
      </c>
      <c r="I17" s="38" t="s">
        <v>31</v>
      </c>
      <c r="J17" s="2">
        <v>4</v>
      </c>
      <c r="K17" s="2" t="s">
        <v>121</v>
      </c>
      <c r="L17" s="45" t="s">
        <v>122</v>
      </c>
      <c r="M17" s="2" t="s">
        <v>31</v>
      </c>
      <c r="N17" s="2" t="s">
        <v>33</v>
      </c>
      <c r="P17" s="2" t="s">
        <v>34</v>
      </c>
      <c r="Q17" s="2" t="s">
        <v>42</v>
      </c>
      <c r="R17" s="2" t="s">
        <v>34</v>
      </c>
      <c r="S17" s="2" t="s">
        <v>34</v>
      </c>
      <c r="T17" s="2" t="s">
        <v>34</v>
      </c>
      <c r="U17" s="2" t="s">
        <v>34</v>
      </c>
      <c r="V17" s="2" t="s">
        <v>34</v>
      </c>
      <c r="W17" s="2" t="s">
        <v>34</v>
      </c>
      <c r="X17" s="2">
        <v>102</v>
      </c>
      <c r="Y17" s="2">
        <v>100</v>
      </c>
      <c r="Z17" s="2">
        <v>0</v>
      </c>
      <c r="AA17" s="2" t="s">
        <v>36</v>
      </c>
    </row>
    <row r="18" spans="1:28" s="5" customFormat="1">
      <c r="A18" s="5">
        <v>17</v>
      </c>
      <c r="B18" s="5" t="s">
        <v>123</v>
      </c>
      <c r="C18" s="5" t="s">
        <v>124</v>
      </c>
      <c r="D18" s="6">
        <v>43153</v>
      </c>
      <c r="E18" s="5">
        <v>60</v>
      </c>
      <c r="F18" s="5" t="s">
        <v>29</v>
      </c>
      <c r="G18" s="5" t="s">
        <v>36</v>
      </c>
      <c r="H18" s="38" t="s">
        <v>34</v>
      </c>
      <c r="I18" s="38" t="s">
        <v>34</v>
      </c>
      <c r="J18" s="5">
        <v>5</v>
      </c>
      <c r="K18" s="5" t="s">
        <v>125</v>
      </c>
      <c r="L18" s="40" t="s">
        <v>126</v>
      </c>
      <c r="M18" s="5" t="s">
        <v>31</v>
      </c>
      <c r="N18" s="5" t="s">
        <v>33</v>
      </c>
      <c r="P18" s="5" t="s">
        <v>34</v>
      </c>
      <c r="Q18" s="5" t="s">
        <v>35</v>
      </c>
      <c r="R18" s="5" t="s">
        <v>34</v>
      </c>
      <c r="S18" s="5" t="s">
        <v>31</v>
      </c>
      <c r="T18" s="5" t="s">
        <v>31</v>
      </c>
      <c r="U18" s="5" t="s">
        <v>34</v>
      </c>
      <c r="V18" s="5" t="s">
        <v>34</v>
      </c>
      <c r="W18" s="5" t="s">
        <v>34</v>
      </c>
      <c r="X18" s="5">
        <v>121</v>
      </c>
      <c r="Y18" s="5">
        <v>91</v>
      </c>
      <c r="Z18" s="5">
        <v>4</v>
      </c>
    </row>
    <row r="19" spans="1:28">
      <c r="A19">
        <v>18</v>
      </c>
      <c r="B19" t="s">
        <v>127</v>
      </c>
      <c r="C19" t="s">
        <v>128</v>
      </c>
      <c r="D19" s="1">
        <v>43202</v>
      </c>
      <c r="E19">
        <v>49</v>
      </c>
      <c r="F19" t="s">
        <v>29</v>
      </c>
      <c r="G19" t="s">
        <v>129</v>
      </c>
      <c r="H19" s="38" t="s">
        <v>31</v>
      </c>
      <c r="I19" s="38" t="s">
        <v>31</v>
      </c>
      <c r="J19">
        <v>6</v>
      </c>
      <c r="K19" t="s">
        <v>130</v>
      </c>
      <c r="L19" s="42" t="s">
        <v>131</v>
      </c>
      <c r="M19" t="s">
        <v>31</v>
      </c>
      <c r="N19" t="s">
        <v>33</v>
      </c>
      <c r="P19" t="s">
        <v>34</v>
      </c>
      <c r="Q19" t="s">
        <v>42</v>
      </c>
      <c r="R19" t="s">
        <v>117</v>
      </c>
      <c r="S19" t="s">
        <v>117</v>
      </c>
      <c r="T19" t="s">
        <v>117</v>
      </c>
      <c r="U19" t="s">
        <v>117</v>
      </c>
      <c r="V19" t="s">
        <v>34</v>
      </c>
      <c r="W19" t="s">
        <v>117</v>
      </c>
      <c r="X19">
        <v>86</v>
      </c>
      <c r="Y19">
        <v>100</v>
      </c>
      <c r="Z19">
        <v>0</v>
      </c>
      <c r="AB19" t="s">
        <v>132</v>
      </c>
    </row>
    <row r="20" spans="1:28" s="9" customFormat="1">
      <c r="A20" s="9">
        <v>19</v>
      </c>
      <c r="B20" s="9" t="s">
        <v>133</v>
      </c>
      <c r="C20" s="9" t="s">
        <v>134</v>
      </c>
      <c r="D20" s="10">
        <v>43307</v>
      </c>
      <c r="E20" s="9">
        <v>62</v>
      </c>
      <c r="F20" s="9" t="s">
        <v>29</v>
      </c>
      <c r="G20" s="9" t="s">
        <v>101</v>
      </c>
      <c r="H20" s="38" t="s">
        <v>31</v>
      </c>
      <c r="I20" s="38" t="s">
        <v>31</v>
      </c>
      <c r="J20" s="9">
        <v>6</v>
      </c>
      <c r="K20" s="35">
        <v>1</v>
      </c>
      <c r="L20" s="41" t="s">
        <v>95</v>
      </c>
      <c r="M20" s="9" t="s">
        <v>31</v>
      </c>
      <c r="N20" s="9" t="s">
        <v>33</v>
      </c>
      <c r="P20" s="9" t="s">
        <v>31</v>
      </c>
      <c r="Q20" s="9" t="s">
        <v>35</v>
      </c>
      <c r="R20" s="9" t="s">
        <v>31</v>
      </c>
      <c r="S20" s="9" t="s">
        <v>31</v>
      </c>
      <c r="T20" s="9" t="s">
        <v>31</v>
      </c>
      <c r="U20" s="9" t="s">
        <v>31</v>
      </c>
      <c r="V20" s="9" t="s">
        <v>31</v>
      </c>
      <c r="W20" s="9" t="s">
        <v>31</v>
      </c>
      <c r="X20" s="9">
        <v>123</v>
      </c>
      <c r="Y20" s="9">
        <v>85</v>
      </c>
      <c r="Z20" s="9" t="s">
        <v>135</v>
      </c>
      <c r="AB20" s="9" t="s">
        <v>136</v>
      </c>
    </row>
    <row r="21" spans="1:28" s="5" customFormat="1">
      <c r="A21" s="5">
        <v>20</v>
      </c>
      <c r="B21" s="5" t="s">
        <v>137</v>
      </c>
      <c r="C21" s="5" t="s">
        <v>138</v>
      </c>
      <c r="D21" s="6">
        <v>43430</v>
      </c>
      <c r="E21" s="5">
        <v>45</v>
      </c>
      <c r="F21" s="5" t="s">
        <v>29</v>
      </c>
      <c r="G21" s="5" t="s">
        <v>94</v>
      </c>
      <c r="H21" s="38" t="s">
        <v>31</v>
      </c>
      <c r="I21" s="38" t="s">
        <v>31</v>
      </c>
      <c r="J21" s="5">
        <v>6</v>
      </c>
      <c r="K21" s="34">
        <v>1</v>
      </c>
      <c r="L21" s="40" t="s">
        <v>95</v>
      </c>
      <c r="M21" s="5" t="s">
        <v>31</v>
      </c>
      <c r="N21" s="5" t="s">
        <v>33</v>
      </c>
      <c r="P21" s="5" t="s">
        <v>31</v>
      </c>
      <c r="Q21" s="5" t="s">
        <v>35</v>
      </c>
      <c r="R21" s="5" t="s">
        <v>31</v>
      </c>
      <c r="S21" s="5" t="s">
        <v>34</v>
      </c>
      <c r="T21" s="5" t="s">
        <v>34</v>
      </c>
      <c r="U21" s="5" t="s">
        <v>34</v>
      </c>
      <c r="V21" s="5" t="s">
        <v>34</v>
      </c>
      <c r="W21" s="5" t="s">
        <v>34</v>
      </c>
      <c r="X21" s="5">
        <v>126</v>
      </c>
      <c r="Y21" s="5">
        <v>115</v>
      </c>
      <c r="Z21" s="5">
        <v>4</v>
      </c>
      <c r="AA21" s="5" t="s">
        <v>90</v>
      </c>
    </row>
    <row r="22" spans="1:28" s="14" customFormat="1">
      <c r="A22" s="14">
        <v>21</v>
      </c>
      <c r="B22" s="14" t="s">
        <v>139</v>
      </c>
      <c r="C22" s="14" t="s">
        <v>140</v>
      </c>
      <c r="D22" s="15">
        <v>43581</v>
      </c>
      <c r="E22" s="14">
        <v>64</v>
      </c>
      <c r="F22" s="14" t="s">
        <v>29</v>
      </c>
      <c r="G22" s="14" t="s">
        <v>36</v>
      </c>
      <c r="H22" s="38" t="s">
        <v>34</v>
      </c>
      <c r="I22" s="38" t="s">
        <v>34</v>
      </c>
      <c r="J22" s="14">
        <v>7.5</v>
      </c>
      <c r="K22" s="14" t="s">
        <v>141</v>
      </c>
      <c r="L22" s="46" t="s">
        <v>142</v>
      </c>
      <c r="M22" s="14" t="s">
        <v>31</v>
      </c>
      <c r="N22" s="14" t="s">
        <v>33</v>
      </c>
      <c r="P22" s="14" t="s">
        <v>34</v>
      </c>
      <c r="Q22" s="14" t="s">
        <v>42</v>
      </c>
      <c r="R22" s="14" t="s">
        <v>34</v>
      </c>
      <c r="S22" s="14" t="s">
        <v>34</v>
      </c>
      <c r="T22" s="14" t="s">
        <v>34</v>
      </c>
      <c r="U22" s="14" t="s">
        <v>34</v>
      </c>
      <c r="V22" s="14" t="s">
        <v>34</v>
      </c>
      <c r="W22" s="14" t="s">
        <v>34</v>
      </c>
      <c r="X22" s="14">
        <v>106</v>
      </c>
      <c r="Y22" s="14">
        <v>102</v>
      </c>
      <c r="Z22" s="14">
        <v>0</v>
      </c>
    </row>
    <row r="23" spans="1:28">
      <c r="A23">
        <v>22</v>
      </c>
      <c r="B23" t="s">
        <v>143</v>
      </c>
      <c r="C23" t="s">
        <v>144</v>
      </c>
      <c r="D23" s="1">
        <v>43601</v>
      </c>
      <c r="E23">
        <v>62</v>
      </c>
      <c r="F23" t="s">
        <v>29</v>
      </c>
      <c r="G23" t="s">
        <v>94</v>
      </c>
      <c r="H23" s="38" t="s">
        <v>31</v>
      </c>
      <c r="I23" s="38" t="s">
        <v>31</v>
      </c>
      <c r="J23">
        <v>4</v>
      </c>
      <c r="K23" t="s">
        <v>145</v>
      </c>
      <c r="L23" s="42" t="s">
        <v>146</v>
      </c>
      <c r="M23" t="s">
        <v>31</v>
      </c>
      <c r="N23" t="s">
        <v>33</v>
      </c>
      <c r="P23" t="s">
        <v>34</v>
      </c>
      <c r="Q23" t="s">
        <v>42</v>
      </c>
      <c r="R23" t="s">
        <v>34</v>
      </c>
      <c r="S23" t="s">
        <v>34</v>
      </c>
      <c r="T23" t="s">
        <v>34</v>
      </c>
      <c r="U23" t="s">
        <v>34</v>
      </c>
      <c r="V23" t="s">
        <v>34</v>
      </c>
      <c r="W23" t="s">
        <v>34</v>
      </c>
      <c r="X23">
        <v>110</v>
      </c>
      <c r="Y23">
        <v>99</v>
      </c>
      <c r="Z23">
        <v>0</v>
      </c>
    </row>
    <row r="24" spans="1:28">
      <c r="A24">
        <v>23</v>
      </c>
      <c r="B24" s="4" t="s">
        <v>147</v>
      </c>
      <c r="C24" t="s">
        <v>134</v>
      </c>
      <c r="D24" s="1">
        <v>43650</v>
      </c>
      <c r="E24">
        <v>63</v>
      </c>
      <c r="F24" t="s">
        <v>29</v>
      </c>
      <c r="G24" t="s">
        <v>101</v>
      </c>
      <c r="H24" s="38" t="s">
        <v>31</v>
      </c>
      <c r="I24" s="38" t="s">
        <v>31</v>
      </c>
      <c r="J24">
        <v>6</v>
      </c>
      <c r="K24" s="32">
        <v>0.9</v>
      </c>
      <c r="L24" s="42" t="s">
        <v>148</v>
      </c>
      <c r="M24" t="s">
        <v>31</v>
      </c>
      <c r="N24" t="s">
        <v>33</v>
      </c>
      <c r="P24" t="s">
        <v>34</v>
      </c>
      <c r="Q24" t="s">
        <v>42</v>
      </c>
      <c r="R24" t="s">
        <v>34</v>
      </c>
      <c r="S24" t="s">
        <v>34</v>
      </c>
      <c r="T24" t="s">
        <v>34</v>
      </c>
      <c r="U24" t="s">
        <v>34</v>
      </c>
      <c r="V24" t="s">
        <v>34</v>
      </c>
      <c r="W24" t="s">
        <v>34</v>
      </c>
      <c r="X24">
        <v>103</v>
      </c>
      <c r="Y24">
        <v>91</v>
      </c>
      <c r="Z24">
        <v>0</v>
      </c>
    </row>
    <row r="25" spans="1:28">
      <c r="A25">
        <v>24</v>
      </c>
      <c r="B25" t="s">
        <v>149</v>
      </c>
      <c r="C25" t="s">
        <v>150</v>
      </c>
      <c r="D25" s="1">
        <v>43748</v>
      </c>
      <c r="E25">
        <v>63</v>
      </c>
      <c r="F25" t="s">
        <v>29</v>
      </c>
      <c r="G25" t="s">
        <v>151</v>
      </c>
      <c r="H25" s="38" t="s">
        <v>34</v>
      </c>
      <c r="I25" s="38" t="s">
        <v>34</v>
      </c>
      <c r="J25">
        <v>7</v>
      </c>
      <c r="K25" s="32">
        <v>0.75</v>
      </c>
      <c r="L25" s="42" t="s">
        <v>152</v>
      </c>
      <c r="M25" t="s">
        <v>31</v>
      </c>
      <c r="N25" t="s">
        <v>33</v>
      </c>
      <c r="P25" t="s">
        <v>34</v>
      </c>
      <c r="Q25" t="s">
        <v>42</v>
      </c>
      <c r="R25" t="s">
        <v>34</v>
      </c>
      <c r="S25" t="s">
        <v>34</v>
      </c>
      <c r="T25" t="s">
        <v>34</v>
      </c>
      <c r="U25" t="s">
        <v>34</v>
      </c>
      <c r="V25" t="s">
        <v>34</v>
      </c>
      <c r="W25" t="s">
        <v>34</v>
      </c>
      <c r="X25">
        <v>88</v>
      </c>
      <c r="Y25">
        <v>129</v>
      </c>
      <c r="Z25">
        <v>0</v>
      </c>
    </row>
    <row r="26" spans="1:28" s="9" customFormat="1">
      <c r="A26" s="9">
        <v>25</v>
      </c>
      <c r="B26" s="9" t="s">
        <v>153</v>
      </c>
      <c r="C26" s="9" t="s">
        <v>154</v>
      </c>
      <c r="D26" s="10">
        <v>43811</v>
      </c>
      <c r="E26" s="9">
        <v>60</v>
      </c>
      <c r="F26" s="9" t="s">
        <v>41</v>
      </c>
      <c r="G26" s="9" t="s">
        <v>155</v>
      </c>
      <c r="H26" s="38" t="s">
        <v>31</v>
      </c>
      <c r="I26" s="38" t="s">
        <v>31</v>
      </c>
      <c r="J26" s="9">
        <v>6</v>
      </c>
      <c r="K26" s="35">
        <v>1</v>
      </c>
      <c r="L26" s="41" t="s">
        <v>95</v>
      </c>
      <c r="M26" s="9" t="s">
        <v>31</v>
      </c>
      <c r="N26" s="9" t="s">
        <v>33</v>
      </c>
      <c r="P26" s="9" t="s">
        <v>31</v>
      </c>
      <c r="Q26" s="9" t="s">
        <v>35</v>
      </c>
      <c r="R26" s="9" t="s">
        <v>31</v>
      </c>
      <c r="S26" s="9" t="s">
        <v>31</v>
      </c>
      <c r="T26" s="9" t="s">
        <v>31</v>
      </c>
      <c r="U26" s="9" t="s">
        <v>31</v>
      </c>
      <c r="V26" s="9" t="s">
        <v>31</v>
      </c>
      <c r="W26" s="9" t="s">
        <v>31</v>
      </c>
      <c r="X26" s="9">
        <v>111</v>
      </c>
      <c r="Y26" s="9">
        <v>131</v>
      </c>
      <c r="Z26" s="9">
        <v>6</v>
      </c>
      <c r="AA26" s="9" t="s">
        <v>90</v>
      </c>
      <c r="AB26" s="9" t="s">
        <v>156</v>
      </c>
    </row>
    <row r="27" spans="1:28" s="9" customFormat="1">
      <c r="A27" s="9">
        <v>26</v>
      </c>
      <c r="B27" s="9" t="s">
        <v>157</v>
      </c>
      <c r="C27" s="9" t="s">
        <v>158</v>
      </c>
      <c r="D27" s="10">
        <v>43895</v>
      </c>
      <c r="E27" s="9">
        <v>61</v>
      </c>
      <c r="F27" s="9" t="s">
        <v>29</v>
      </c>
      <c r="G27" s="9" t="s">
        <v>94</v>
      </c>
      <c r="H27" s="38" t="s">
        <v>31</v>
      </c>
      <c r="I27" s="38" t="s">
        <v>34</v>
      </c>
      <c r="J27" s="9">
        <v>16</v>
      </c>
      <c r="K27" s="35">
        <v>1</v>
      </c>
      <c r="L27" s="41" t="s">
        <v>159</v>
      </c>
      <c r="M27" s="9" t="s">
        <v>31</v>
      </c>
      <c r="N27" s="9" t="s">
        <v>33</v>
      </c>
      <c r="P27" s="9" t="s">
        <v>31</v>
      </c>
      <c r="Q27" s="9" t="s">
        <v>35</v>
      </c>
      <c r="R27" s="9" t="s">
        <v>31</v>
      </c>
      <c r="S27" s="9" t="s">
        <v>31</v>
      </c>
      <c r="T27" s="9" t="s">
        <v>31</v>
      </c>
      <c r="U27" s="9" t="s">
        <v>31</v>
      </c>
      <c r="V27" s="9" t="s">
        <v>31</v>
      </c>
      <c r="W27" s="9" t="s">
        <v>31</v>
      </c>
      <c r="X27" s="9">
        <v>165</v>
      </c>
      <c r="Y27" s="9">
        <v>137</v>
      </c>
      <c r="Z27" s="9">
        <v>2</v>
      </c>
      <c r="AB27" s="9" t="s">
        <v>160</v>
      </c>
    </row>
    <row r="28" spans="1:28" s="5" customFormat="1">
      <c r="A28" s="5">
        <v>27</v>
      </c>
      <c r="B28" s="5" t="s">
        <v>161</v>
      </c>
      <c r="C28" s="5" t="s">
        <v>162</v>
      </c>
      <c r="D28" s="6">
        <v>44014</v>
      </c>
      <c r="E28" s="5">
        <v>70</v>
      </c>
      <c r="F28" s="5" t="s">
        <v>29</v>
      </c>
      <c r="G28" s="5" t="s">
        <v>163</v>
      </c>
      <c r="H28" s="38" t="s">
        <v>34</v>
      </c>
      <c r="I28" s="38" t="s">
        <v>31</v>
      </c>
      <c r="J28" s="5">
        <v>7</v>
      </c>
      <c r="K28" s="34">
        <v>1</v>
      </c>
      <c r="L28" s="40" t="s">
        <v>68</v>
      </c>
      <c r="M28" s="5" t="s">
        <v>31</v>
      </c>
      <c r="N28" s="5" t="s">
        <v>33</v>
      </c>
      <c r="O28" s="5" t="s">
        <v>164</v>
      </c>
      <c r="P28" s="5" t="s">
        <v>31</v>
      </c>
      <c r="Q28" s="5" t="s">
        <v>35</v>
      </c>
      <c r="R28" s="5" t="s">
        <v>34</v>
      </c>
      <c r="S28" s="5" t="s">
        <v>34</v>
      </c>
      <c r="T28" s="5" t="s">
        <v>31</v>
      </c>
      <c r="U28" s="5" t="s">
        <v>31</v>
      </c>
      <c r="V28" s="5" t="s">
        <v>31</v>
      </c>
      <c r="W28" s="5" t="s">
        <v>34</v>
      </c>
      <c r="X28" s="5">
        <v>92</v>
      </c>
      <c r="Y28" s="5">
        <v>85</v>
      </c>
      <c r="Z28" s="5">
        <v>3</v>
      </c>
      <c r="AA28" s="5" t="s">
        <v>90</v>
      </c>
      <c r="AB28" s="5" t="s">
        <v>165</v>
      </c>
    </row>
    <row r="29" spans="1:28" s="7" customFormat="1">
      <c r="A29" s="7">
        <v>28</v>
      </c>
      <c r="B29" s="7" t="s">
        <v>166</v>
      </c>
      <c r="C29" s="7" t="s">
        <v>167</v>
      </c>
      <c r="D29" s="8">
        <v>44147</v>
      </c>
      <c r="E29" s="7">
        <v>59</v>
      </c>
      <c r="F29" s="7" t="s">
        <v>29</v>
      </c>
      <c r="G29" s="7" t="s">
        <v>106</v>
      </c>
      <c r="H29" s="38" t="s">
        <v>34</v>
      </c>
      <c r="I29" s="38" t="s">
        <v>31</v>
      </c>
      <c r="J29" s="7">
        <v>6</v>
      </c>
      <c r="K29" s="36">
        <v>1</v>
      </c>
      <c r="L29" s="43" t="s">
        <v>95</v>
      </c>
      <c r="M29" s="7" t="s">
        <v>31</v>
      </c>
      <c r="N29" s="7" t="s">
        <v>33</v>
      </c>
      <c r="O29" s="7" t="s">
        <v>168</v>
      </c>
      <c r="P29" s="7" t="s">
        <v>31</v>
      </c>
      <c r="Q29" s="7" t="s">
        <v>42</v>
      </c>
      <c r="R29" s="7" t="s">
        <v>31</v>
      </c>
      <c r="S29" s="7" t="s">
        <v>31</v>
      </c>
      <c r="T29" s="7" t="s">
        <v>31</v>
      </c>
      <c r="U29" s="7" t="s">
        <v>31</v>
      </c>
      <c r="V29" s="7" t="s">
        <v>31</v>
      </c>
      <c r="W29" s="7" t="s">
        <v>31</v>
      </c>
      <c r="X29" s="7">
        <v>152</v>
      </c>
      <c r="Y29" s="7">
        <v>91</v>
      </c>
      <c r="Z29" s="7" t="s">
        <v>169</v>
      </c>
      <c r="AA29" s="7" t="s">
        <v>90</v>
      </c>
      <c r="AB29" s="7" t="s">
        <v>170</v>
      </c>
    </row>
    <row r="30" spans="1:28" s="5" customFormat="1">
      <c r="A30" s="5">
        <v>29</v>
      </c>
      <c r="B30" s="5" t="s">
        <v>171</v>
      </c>
      <c r="C30" s="5" t="s">
        <v>172</v>
      </c>
      <c r="D30" s="6">
        <v>44252</v>
      </c>
      <c r="E30" s="5">
        <v>74</v>
      </c>
      <c r="F30" s="5" t="s">
        <v>41</v>
      </c>
      <c r="G30" s="5" t="s">
        <v>36</v>
      </c>
      <c r="H30" s="38" t="s">
        <v>34</v>
      </c>
      <c r="I30" s="38" t="s">
        <v>34</v>
      </c>
      <c r="J30" s="5">
        <v>10</v>
      </c>
      <c r="K30" s="5" t="s">
        <v>173</v>
      </c>
      <c r="L30" s="40" t="s">
        <v>174</v>
      </c>
      <c r="M30" s="5" t="s">
        <v>31</v>
      </c>
      <c r="N30" s="5" t="s">
        <v>33</v>
      </c>
      <c r="P30" s="5" t="s">
        <v>34</v>
      </c>
      <c r="Q30" s="5" t="s">
        <v>35</v>
      </c>
      <c r="R30" s="5" t="s">
        <v>34</v>
      </c>
      <c r="S30" s="5" t="s">
        <v>34</v>
      </c>
      <c r="T30" s="5" t="s">
        <v>34</v>
      </c>
      <c r="U30" s="5" t="s">
        <v>34</v>
      </c>
      <c r="V30" s="5" t="s">
        <v>34</v>
      </c>
      <c r="W30" s="5" t="s">
        <v>34</v>
      </c>
      <c r="X30" s="5">
        <v>121</v>
      </c>
      <c r="Y30" s="5">
        <v>112</v>
      </c>
      <c r="Z30" s="5">
        <v>0</v>
      </c>
      <c r="AA30" s="5" t="s">
        <v>90</v>
      </c>
    </row>
    <row r="31" spans="1:28">
      <c r="A31">
        <v>30</v>
      </c>
      <c r="B31" t="s">
        <v>175</v>
      </c>
      <c r="C31" t="s">
        <v>176</v>
      </c>
      <c r="D31" s="1">
        <v>44336</v>
      </c>
      <c r="E31">
        <v>54</v>
      </c>
      <c r="F31" t="s">
        <v>29</v>
      </c>
      <c r="G31" t="s">
        <v>177</v>
      </c>
      <c r="H31" s="38" t="s">
        <v>34</v>
      </c>
      <c r="I31" s="38" t="s">
        <v>31</v>
      </c>
      <c r="J31">
        <v>8</v>
      </c>
      <c r="K31" s="32" t="s">
        <v>178</v>
      </c>
      <c r="L31" s="42" t="s">
        <v>179</v>
      </c>
      <c r="M31" t="s">
        <v>31</v>
      </c>
      <c r="N31" t="s">
        <v>33</v>
      </c>
      <c r="P31" t="s">
        <v>34</v>
      </c>
      <c r="Q31" t="s">
        <v>42</v>
      </c>
      <c r="R31" t="s">
        <v>34</v>
      </c>
      <c r="S31" t="s">
        <v>34</v>
      </c>
      <c r="T31" t="s">
        <v>34</v>
      </c>
      <c r="U31" t="s">
        <v>34</v>
      </c>
      <c r="V31" t="s">
        <v>34</v>
      </c>
      <c r="W31" t="s">
        <v>34</v>
      </c>
      <c r="AA31" t="s">
        <v>90</v>
      </c>
    </row>
    <row r="34" spans="1:13">
      <c r="A34" t="s">
        <v>180</v>
      </c>
      <c r="B34" t="s">
        <v>181</v>
      </c>
      <c r="G34" t="s">
        <v>182</v>
      </c>
    </row>
    <row r="35" spans="1:13">
      <c r="B35" t="s">
        <v>183</v>
      </c>
      <c r="C35" t="s">
        <v>184</v>
      </c>
      <c r="D35" t="s">
        <v>185</v>
      </c>
      <c r="G35" t="s">
        <v>184</v>
      </c>
      <c r="I35" t="s">
        <v>185</v>
      </c>
    </row>
    <row r="36" spans="1:13">
      <c r="C36">
        <f>AVERAGE(C39:F39,D44)</f>
        <v>6.4</v>
      </c>
      <c r="D36">
        <f>STDEV(C39:F39,D44)</f>
        <v>4.9295030175464944</v>
      </c>
      <c r="G36">
        <f>AVERAGE(I39:J39,J44:M44)</f>
        <v>19</v>
      </c>
      <c r="I36">
        <f>STDEV(I39:J39,J44:M44)</f>
        <v>17.224014243685083</v>
      </c>
    </row>
    <row r="39" spans="1:13">
      <c r="A39" t="s">
        <v>186</v>
      </c>
      <c r="B39" t="s">
        <v>181</v>
      </c>
      <c r="C39">
        <v>6</v>
      </c>
      <c r="D39">
        <v>4</v>
      </c>
      <c r="E39">
        <v>4</v>
      </c>
      <c r="F39">
        <v>3</v>
      </c>
      <c r="G39" t="s">
        <v>182</v>
      </c>
      <c r="I39">
        <v>20</v>
      </c>
      <c r="J39">
        <v>6</v>
      </c>
    </row>
    <row r="40" spans="1:13">
      <c r="B40" t="s">
        <v>183</v>
      </c>
      <c r="C40" t="s">
        <v>184</v>
      </c>
      <c r="D40" t="s">
        <v>185</v>
      </c>
      <c r="G40" t="s">
        <v>184</v>
      </c>
      <c r="I40" t="s">
        <v>185</v>
      </c>
    </row>
    <row r="41" spans="1:13">
      <c r="C41">
        <f>AVERAGE(C39:F39)</f>
        <v>4.25</v>
      </c>
      <c r="D41">
        <f>STDEV(C39:F39)</f>
        <v>1.2583057392117916</v>
      </c>
      <c r="G41">
        <f>AVERAGE(I39:J39)</f>
        <v>13</v>
      </c>
      <c r="I41">
        <f>STDEV(I39:J39)</f>
        <v>9.8994949366116654</v>
      </c>
    </row>
    <row r="44" spans="1:13">
      <c r="A44" t="s">
        <v>187</v>
      </c>
      <c r="B44" t="s">
        <v>181</v>
      </c>
      <c r="D44">
        <v>15</v>
      </c>
      <c r="G44" t="s">
        <v>182</v>
      </c>
      <c r="J44">
        <v>43</v>
      </c>
      <c r="M44">
        <v>7</v>
      </c>
    </row>
    <row r="45" spans="1:13">
      <c r="B45" t="s">
        <v>183</v>
      </c>
      <c r="C45" t="s">
        <v>184</v>
      </c>
      <c r="D45" t="s">
        <v>185</v>
      </c>
      <c r="G45" t="s">
        <v>184</v>
      </c>
      <c r="I45" t="s">
        <v>185</v>
      </c>
    </row>
    <row r="48" spans="1:13">
      <c r="A48" t="s">
        <v>8</v>
      </c>
      <c r="B48" t="s">
        <v>181</v>
      </c>
      <c r="C48" t="s">
        <v>184</v>
      </c>
      <c r="D48" t="s">
        <v>185</v>
      </c>
      <c r="G48" t="s">
        <v>182</v>
      </c>
      <c r="I48" t="s">
        <v>184</v>
      </c>
      <c r="J48" t="s">
        <v>185</v>
      </c>
    </row>
    <row r="49" spans="1:13">
      <c r="C49">
        <f>AVERAGE(J2:J3,J6,J8,J9,J12,J14,J16,J18,J20,J21,J26:J28,J30)</f>
        <v>6.5666666666666664</v>
      </c>
      <c r="D49">
        <f>STDEV(J2:J3,J6,J8,J9,J12,J14,J16,J18,J20,J21,J26:J28,J30)</f>
        <v>2.9812908677442449</v>
      </c>
      <c r="I49">
        <f>AVERAGE(J4:J5,J7,J10,J11,J13,J15,J17,J19,J22:J25,J29,J31)</f>
        <v>6.5</v>
      </c>
      <c r="J49">
        <f>STDEV(J4:J5,J7,J10,J11,J13,J15,J17,J19,J22:J25,J29,J31)</f>
        <v>1.8224786888818678</v>
      </c>
    </row>
    <row r="51" spans="1:13">
      <c r="A51" t="s">
        <v>4</v>
      </c>
      <c r="B51" t="s">
        <v>181</v>
      </c>
      <c r="C51" t="s">
        <v>29</v>
      </c>
      <c r="D51" t="s">
        <v>41</v>
      </c>
      <c r="G51" t="s">
        <v>182</v>
      </c>
      <c r="I51" t="s">
        <v>29</v>
      </c>
      <c r="J51" t="s">
        <v>41</v>
      </c>
    </row>
    <row r="52" spans="1:13">
      <c r="C52">
        <v>11</v>
      </c>
      <c r="D52">
        <v>4</v>
      </c>
      <c r="I52">
        <v>13</v>
      </c>
      <c r="J52">
        <v>2</v>
      </c>
    </row>
    <row r="54" spans="1:13">
      <c r="A54" t="s">
        <v>188</v>
      </c>
      <c r="B54" t="s">
        <v>181</v>
      </c>
      <c r="C54" t="s">
        <v>184</v>
      </c>
      <c r="D54" t="s">
        <v>185</v>
      </c>
      <c r="G54" t="s">
        <v>182</v>
      </c>
      <c r="I54" t="s">
        <v>184</v>
      </c>
      <c r="J54" t="s">
        <v>185</v>
      </c>
    </row>
    <row r="55" spans="1:13">
      <c r="C55">
        <f>AVERAGE(E2:E3,E6,E8:E9,E12,E14,E16,E18,E20:E21,E26:E28,E30)</f>
        <v>65</v>
      </c>
      <c r="D55">
        <f>STDEV(E2:E3,E6,E8:E9,E12,E14,E16,E18,E20:E21,E26:E28,E30)</f>
        <v>12.966991059719952</v>
      </c>
      <c r="I55">
        <f>AVERAGE(E4:E5,E7,E10:E11,E13,E15,E17,E19,E22,E22:E25,E29,E31)</f>
        <v>60.9375</v>
      </c>
      <c r="J55">
        <f>STDEV(E4:E5,E7,E10:E11,E13,E15,E17,E19,E22,E22:E25,E29,E31)</f>
        <v>6.7475304124299189</v>
      </c>
    </row>
    <row r="57" spans="1:13">
      <c r="A57" t="s">
        <v>189</v>
      </c>
      <c r="B57" t="s">
        <v>181</v>
      </c>
      <c r="C57" t="s">
        <v>190</v>
      </c>
      <c r="D57" t="s">
        <v>191</v>
      </c>
      <c r="E57" t="s">
        <v>192</v>
      </c>
      <c r="G57" t="s">
        <v>182</v>
      </c>
      <c r="I57" t="s">
        <v>190</v>
      </c>
      <c r="J57" t="s">
        <v>191</v>
      </c>
      <c r="M57" t="s">
        <v>192</v>
      </c>
    </row>
    <row r="58" spans="1:13">
      <c r="C58">
        <v>3</v>
      </c>
      <c r="D58">
        <v>9</v>
      </c>
      <c r="E58">
        <v>3</v>
      </c>
      <c r="I58">
        <v>2</v>
      </c>
      <c r="J58">
        <v>9</v>
      </c>
      <c r="M58">
        <v>4</v>
      </c>
    </row>
    <row r="60" spans="1:13">
      <c r="A60" t="s">
        <v>193</v>
      </c>
      <c r="B60" t="s">
        <v>181</v>
      </c>
      <c r="G60" t="s">
        <v>182</v>
      </c>
    </row>
    <row r="61" spans="1:13">
      <c r="B61">
        <v>10</v>
      </c>
      <c r="G61">
        <v>11</v>
      </c>
    </row>
    <row r="63" spans="1:13">
      <c r="B63" t="s">
        <v>194</v>
      </c>
      <c r="C63" t="s">
        <v>195</v>
      </c>
    </row>
    <row r="64" spans="1:13">
      <c r="A64" t="s">
        <v>196</v>
      </c>
      <c r="B64" t="s">
        <v>197</v>
      </c>
      <c r="C64" t="s">
        <v>198</v>
      </c>
    </row>
    <row r="65" spans="1:3">
      <c r="A65" t="s">
        <v>199</v>
      </c>
      <c r="B65" t="s">
        <v>200</v>
      </c>
      <c r="C65" t="s">
        <v>201</v>
      </c>
    </row>
    <row r="66" spans="1:3">
      <c r="A66" t="s">
        <v>202</v>
      </c>
      <c r="B66" t="s">
        <v>203</v>
      </c>
      <c r="C66" t="s">
        <v>204</v>
      </c>
    </row>
    <row r="67" spans="1:3">
      <c r="A67" t="s">
        <v>205</v>
      </c>
      <c r="B67">
        <v>11</v>
      </c>
      <c r="C67">
        <v>10</v>
      </c>
    </row>
    <row r="68" spans="1:3">
      <c r="A68" t="s">
        <v>206</v>
      </c>
    </row>
    <row r="69" spans="1:3">
      <c r="A69" t="s">
        <v>190</v>
      </c>
      <c r="B69">
        <v>2</v>
      </c>
      <c r="C69">
        <v>3</v>
      </c>
    </row>
    <row r="70" spans="1:3">
      <c r="A70" s="16" t="s">
        <v>207</v>
      </c>
      <c r="B70">
        <v>9</v>
      </c>
      <c r="C70">
        <v>9</v>
      </c>
    </row>
    <row r="71" spans="1:3">
      <c r="A71" t="s">
        <v>192</v>
      </c>
      <c r="B71">
        <v>4</v>
      </c>
      <c r="C71">
        <v>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workbookViewId="0">
      <selection sqref="A1:C11"/>
    </sheetView>
  </sheetViews>
  <sheetFormatPr defaultRowHeight="14.45"/>
  <cols>
    <col min="1" max="1" width="33" bestFit="1" customWidth="1"/>
    <col min="2" max="2" width="13.85546875" bestFit="1" customWidth="1"/>
    <col min="3" max="3" width="13.28515625" bestFit="1" customWidth="1"/>
  </cols>
  <sheetData>
    <row r="1" spans="1:3">
      <c r="A1" s="17"/>
      <c r="B1" s="23" t="s">
        <v>194</v>
      </c>
      <c r="C1" s="25" t="s">
        <v>195</v>
      </c>
    </row>
    <row r="2" spans="1:3">
      <c r="A2" s="20" t="s">
        <v>199</v>
      </c>
      <c r="B2" s="21" t="s">
        <v>200</v>
      </c>
      <c r="C2" s="26" t="s">
        <v>201</v>
      </c>
    </row>
    <row r="3" spans="1:3">
      <c r="A3" s="20" t="s">
        <v>202</v>
      </c>
      <c r="B3" s="21" t="s">
        <v>203</v>
      </c>
      <c r="C3" s="26" t="s">
        <v>204</v>
      </c>
    </row>
    <row r="4" spans="1:3">
      <c r="A4" s="20" t="s">
        <v>205</v>
      </c>
      <c r="B4" s="21">
        <v>11</v>
      </c>
      <c r="C4" s="26">
        <v>10</v>
      </c>
    </row>
    <row r="5" spans="1:3">
      <c r="A5" s="31" t="s">
        <v>208</v>
      </c>
      <c r="B5" s="29" t="s">
        <v>209</v>
      </c>
      <c r="C5" s="30" t="s">
        <v>209</v>
      </c>
    </row>
    <row r="6" spans="1:3">
      <c r="A6" s="31" t="s">
        <v>210</v>
      </c>
      <c r="B6" s="29" t="s">
        <v>211</v>
      </c>
      <c r="C6" s="30" t="s">
        <v>212</v>
      </c>
    </row>
    <row r="7" spans="1:3">
      <c r="A7" s="20" t="s">
        <v>196</v>
      </c>
      <c r="B7" s="21" t="s">
        <v>197</v>
      </c>
      <c r="C7" s="26" t="s">
        <v>198</v>
      </c>
    </row>
    <row r="8" spans="1:3">
      <c r="A8" s="18" t="s">
        <v>206</v>
      </c>
      <c r="B8" s="24"/>
      <c r="C8" s="27"/>
    </row>
    <row r="9" spans="1:3">
      <c r="A9" s="21" t="s">
        <v>190</v>
      </c>
      <c r="B9" s="21">
        <v>2</v>
      </c>
      <c r="C9" s="26">
        <v>3</v>
      </c>
    </row>
    <row r="10" spans="1:3">
      <c r="A10" s="22" t="s">
        <v>207</v>
      </c>
      <c r="B10" s="21">
        <v>9</v>
      </c>
      <c r="C10" s="26">
        <v>9</v>
      </c>
    </row>
    <row r="11" spans="1:3">
      <c r="A11" s="19" t="s">
        <v>192</v>
      </c>
      <c r="B11" s="19">
        <v>4</v>
      </c>
      <c r="C11" s="28">
        <v>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Luiza Haendchen Bento</dc:creator>
  <cp:keywords/>
  <dc:description/>
  <cp:lastModifiedBy>Joel Fernandez de Oliveira</cp:lastModifiedBy>
  <cp:revision/>
  <dcterms:created xsi:type="dcterms:W3CDTF">2018-02-26T17:49:40Z</dcterms:created>
  <dcterms:modified xsi:type="dcterms:W3CDTF">2024-01-26T17:11:48Z</dcterms:modified>
  <cp:category/>
  <cp:contentStatus/>
</cp:coreProperties>
</file>