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no19\Desktop\"/>
    </mc:Choice>
  </mc:AlternateContent>
  <bookViews>
    <workbookView xWindow="0" yWindow="0" windowWidth="24000" windowHeight="9780" tabRatio="500" activeTab="4"/>
  </bookViews>
  <sheets>
    <sheet name="Exercicio 1 e 2" sheetId="2" r:id="rId1"/>
    <sheet name="Exericicio 3" sheetId="3" r:id="rId2"/>
    <sheet name="Amostra" sheetId="1" r:id="rId3"/>
    <sheet name="Exercicio 4" sheetId="4" r:id="rId4"/>
    <sheet name="Exercicio 5 e 6" sheetId="5" r:id="rId5"/>
  </sheets>
  <definedNames>
    <definedName name="_xlchart.0" hidden="1">'Exercicio 4'!$A$1</definedName>
    <definedName name="_xlchart.1" hidden="1">'Exercicio 4'!$A$2:$A$41</definedName>
  </definedNames>
  <calcPr calcId="162913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5" l="1"/>
  <c r="E7" i="5"/>
  <c r="K20" i="4"/>
  <c r="K19" i="4"/>
  <c r="K18" i="4"/>
  <c r="H19" i="4"/>
  <c r="H18" i="4"/>
  <c r="N9" i="4"/>
  <c r="N8" i="4"/>
  <c r="H17" i="4"/>
  <c r="E7" i="4"/>
  <c r="E16" i="5"/>
  <c r="E13" i="5"/>
  <c r="E6" i="5"/>
  <c r="E3" i="5"/>
  <c r="E8" i="5" l="1"/>
  <c r="E18" i="5" s="1"/>
  <c r="G18" i="5" s="1"/>
  <c r="E19" i="5" l="1"/>
  <c r="G8" i="5"/>
  <c r="E9" i="5"/>
  <c r="H5" i="3" l="1"/>
  <c r="E5" i="3"/>
  <c r="F5" i="3"/>
  <c r="G5" i="3"/>
  <c r="D5" i="3"/>
</calcChain>
</file>

<file path=xl/sharedStrings.xml><?xml version="1.0" encoding="utf-8"?>
<sst xmlns="http://schemas.openxmlformats.org/spreadsheetml/2006/main" count="119" uniqueCount="47">
  <si>
    <t>Idade</t>
  </si>
  <si>
    <t>Grau de satisfação quanto aos serviços do site</t>
  </si>
  <si>
    <t>Satisfatório</t>
  </si>
  <si>
    <t>Insatisfatório</t>
  </si>
  <si>
    <t>Gasto em compras (R$)</t>
  </si>
  <si>
    <t>Rótulos de Linha</t>
  </si>
  <si>
    <t>Total Geral</t>
  </si>
  <si>
    <t>100-200</t>
  </si>
  <si>
    <t>200-300</t>
  </si>
  <si>
    <t>300-400</t>
  </si>
  <si>
    <t>400-500</t>
  </si>
  <si>
    <t>500-600</t>
  </si>
  <si>
    <t>600-700</t>
  </si>
  <si>
    <t>700-800</t>
  </si>
  <si>
    <t>900-1000</t>
  </si>
  <si>
    <t>1000-1100</t>
  </si>
  <si>
    <t>1100-1200</t>
  </si>
  <si>
    <t>1300-1400</t>
  </si>
  <si>
    <t>1500-1600</t>
  </si>
  <si>
    <t xml:space="preserve">frequência percentual </t>
  </si>
  <si>
    <t xml:space="preserve">Frequência Simples </t>
  </si>
  <si>
    <t>frequência acumulada</t>
  </si>
  <si>
    <t>Frequencia Simples</t>
  </si>
  <si>
    <t>Frequencia Acumulada</t>
  </si>
  <si>
    <t xml:space="preserve">MEDIA </t>
  </si>
  <si>
    <t>MEDIANA</t>
  </si>
  <si>
    <t>MODA</t>
  </si>
  <si>
    <t>DESVIO PADRÃO</t>
  </si>
  <si>
    <t>Gasto em Compras</t>
  </si>
  <si>
    <t>VARIANCA</t>
  </si>
  <si>
    <t>DESVIO PADRAO</t>
  </si>
  <si>
    <t>MEDIA</t>
  </si>
  <si>
    <t>média</t>
  </si>
  <si>
    <t>grau de confiança</t>
  </si>
  <si>
    <r>
      <t xml:space="preserve">alfa ( </t>
    </r>
    <r>
      <rPr>
        <sz val="11"/>
        <color theme="1"/>
        <rFont val="Calibri"/>
        <family val="2"/>
      </rPr>
      <t>α )</t>
    </r>
  </si>
  <si>
    <t>desvio padrão</t>
  </si>
  <si>
    <t>tamanho da amostra ( n )</t>
  </si>
  <si>
    <t>Erro média (Em)</t>
  </si>
  <si>
    <t>Intervalo de confiança</t>
  </si>
  <si>
    <r>
      <t xml:space="preserve">&lt;    </t>
    </r>
    <r>
      <rPr>
        <sz val="11"/>
        <color theme="1"/>
        <rFont val="Calibri"/>
        <family val="2"/>
      </rPr>
      <t>μ    &lt;</t>
    </r>
  </si>
  <si>
    <t>Q1</t>
  </si>
  <si>
    <t>Q2</t>
  </si>
  <si>
    <t>Q3</t>
  </si>
  <si>
    <t>Outlier</t>
  </si>
  <si>
    <t>Escore Z</t>
  </si>
  <si>
    <t>EXERCICIO 6</t>
  </si>
  <si>
    <t>EXERCICIO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</si>
</sst>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double">
        <color theme="6" tint="-0.249977111117893"/>
      </top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/>
      <bottom style="thin">
        <color theme="4" tint="0.59999389629810485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7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2" fontId="0" fillId="0" borderId="0" xfId="0" applyNumberFormat="1"/>
    <xf numFmtId="44" fontId="0" fillId="0" borderId="0" xfId="0" applyNumberFormat="1"/>
    <xf numFmtId="0" fontId="8" fillId="0" borderId="0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Fill="1" applyBorder="1"/>
    <xf numFmtId="0" fontId="0" fillId="0" borderId="0" xfId="0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 vertical="center" wrapText="1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9" fontId="0" fillId="0" borderId="0" xfId="0" applyNumberFormat="1" applyFill="1" applyBorder="1"/>
    <xf numFmtId="0" fontId="0" fillId="0" borderId="0" xfId="0" applyNumberFormat="1"/>
    <xf numFmtId="0" fontId="11" fillId="3" borderId="2" xfId="0" applyFont="1" applyFill="1" applyBorder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1" fillId="3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1" fillId="4" borderId="7" xfId="0" applyFont="1" applyFill="1" applyBorder="1" applyAlignment="1">
      <alignment horizontal="center"/>
    </xf>
    <xf numFmtId="2" fontId="0" fillId="0" borderId="8" xfId="0" applyNumberFormat="1" applyFont="1" applyBorder="1" applyAlignment="1">
      <alignment horizontal="left"/>
    </xf>
    <xf numFmtId="0" fontId="0" fillId="0" borderId="8" xfId="0" applyNumberFormat="1" applyFont="1" applyBorder="1"/>
    <xf numFmtId="0" fontId="0" fillId="0" borderId="0" xfId="0" applyNumberFormat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11" fillId="7" borderId="0" xfId="0" applyFont="1" applyFill="1" applyAlignment="1"/>
    <xf numFmtId="2" fontId="0" fillId="8" borderId="0" xfId="0" applyNumberFormat="1" applyFill="1" applyAlignment="1"/>
    <xf numFmtId="0" fontId="0" fillId="8" borderId="0" xfId="0" applyFill="1" applyAlignment="1"/>
    <xf numFmtId="0" fontId="11" fillId="4" borderId="6" xfId="0" applyFont="1" applyFill="1" applyBorder="1" applyAlignment="1">
      <alignment horizontal="center"/>
    </xf>
    <xf numFmtId="2" fontId="0" fillId="8" borderId="0" xfId="0" applyNumberFormat="1" applyFill="1" applyAlignment="1">
      <alignment horizontal="left"/>
    </xf>
    <xf numFmtId="0" fontId="11" fillId="5" borderId="0" xfId="0" applyFont="1" applyFill="1"/>
    <xf numFmtId="0" fontId="11" fillId="6" borderId="0" xfId="0" applyFont="1" applyFill="1"/>
    <xf numFmtId="0" fontId="2" fillId="9" borderId="1" xfId="20" applyFill="1" applyBorder="1"/>
    <xf numFmtId="1" fontId="2" fillId="0" borderId="1" xfId="20" applyNumberFormat="1" applyBorder="1" applyAlignment="1">
      <alignment horizontal="center" vertical="center"/>
    </xf>
    <xf numFmtId="0" fontId="2" fillId="0" borderId="0" xfId="20"/>
    <xf numFmtId="9" fontId="2" fillId="0" borderId="1" xfId="20" applyNumberFormat="1" applyBorder="1" applyAlignment="1">
      <alignment horizontal="center" vertical="center"/>
    </xf>
    <xf numFmtId="165" fontId="2" fillId="0" borderId="0" xfId="20" applyNumberFormat="1"/>
    <xf numFmtId="2" fontId="2" fillId="0" borderId="1" xfId="20" applyNumberFormat="1" applyBorder="1" applyAlignment="1">
      <alignment horizontal="center" vertical="center"/>
    </xf>
    <xf numFmtId="0" fontId="2" fillId="0" borderId="1" xfId="20" applyBorder="1" applyAlignment="1">
      <alignment horizontal="center" vertical="center"/>
    </xf>
    <xf numFmtId="0" fontId="2" fillId="10" borderId="1" xfId="20" applyFill="1" applyBorder="1"/>
    <xf numFmtId="0" fontId="2" fillId="10" borderId="1" xfId="20" applyFill="1" applyBorder="1" applyAlignment="1">
      <alignment vertical="center" wrapText="1"/>
    </xf>
    <xf numFmtId="2" fontId="2" fillId="0" borderId="9" xfId="20" applyNumberFormat="1" applyBorder="1" applyAlignment="1">
      <alignment horizontal="center" vertical="center"/>
    </xf>
    <xf numFmtId="2" fontId="2" fillId="0" borderId="10" xfId="20" applyNumberFormat="1" applyBorder="1" applyAlignment="1">
      <alignment horizontal="center" vertical="center"/>
    </xf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0" fontId="2" fillId="9" borderId="1" xfId="20" applyFill="1" applyBorder="1" applyAlignment="1">
      <alignment horizontal="center"/>
    </xf>
    <xf numFmtId="0" fontId="1" fillId="9" borderId="1" xfId="20" applyFont="1" applyFill="1" applyBorder="1" applyAlignment="1">
      <alignment horizontal="center"/>
    </xf>
  </cellXfs>
  <cellStyles count="21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Moeda" xfId="1" builtinId="4"/>
    <cellStyle name="Normal" xfId="0" builtinId="0"/>
    <cellStyle name="Normal 2" xfId="20"/>
  </cellStyles>
  <dxfs count="5"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Gasto em Compras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'Exercicio 1 e 2'!$B$18</c:f>
              <c:strCache>
                <c:ptCount val="1"/>
                <c:pt idx="0">
                  <c:v>Frequência Simples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'Exercicio 1 e 2'!$A$19:$A$30</c:f>
              <c:strCache>
                <c:ptCount val="12"/>
                <c:pt idx="0">
                  <c:v>100-200</c:v>
                </c:pt>
                <c:pt idx="1">
                  <c:v>200-300</c:v>
                </c:pt>
                <c:pt idx="2">
                  <c:v>300-400</c:v>
                </c:pt>
                <c:pt idx="3">
                  <c:v>400-500</c:v>
                </c:pt>
                <c:pt idx="4">
                  <c:v>500-600</c:v>
                </c:pt>
                <c:pt idx="5">
                  <c:v>600-700</c:v>
                </c:pt>
                <c:pt idx="6">
                  <c:v>700-800</c:v>
                </c:pt>
                <c:pt idx="7">
                  <c:v>900-1000</c:v>
                </c:pt>
                <c:pt idx="8">
                  <c:v>1000-1100</c:v>
                </c:pt>
                <c:pt idx="9">
                  <c:v>1100-1200</c:v>
                </c:pt>
                <c:pt idx="10">
                  <c:v>1300-1400</c:v>
                </c:pt>
                <c:pt idx="11">
                  <c:v>1500-1600</c:v>
                </c:pt>
              </c:strCache>
            </c:strRef>
          </c:cat>
          <c:val>
            <c:numRef>
              <c:f>'Exercicio 1 e 2'!$B$19:$B$30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9-4EF6-8849-D72F096262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34843551"/>
        <c:axId val="1434831487"/>
      </c:barChart>
      <c:catAx>
        <c:axId val="143484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831487"/>
        <c:crosses val="autoZero"/>
        <c:auto val="1"/>
        <c:lblAlgn val="ctr"/>
        <c:lblOffset val="100"/>
        <c:noMultiLvlLbl val="0"/>
      </c:catAx>
      <c:valAx>
        <c:axId val="1434831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484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Gasto em</a:t>
            </a:r>
            <a:r>
              <a:rPr lang="en-US" baseline="0"/>
              <a:t> Compras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'Exercicio 1 e 2'!$B$18</c:f>
              <c:strCache>
                <c:ptCount val="1"/>
                <c:pt idx="0">
                  <c:v>Frequência Simples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'Exercicio 1 e 2'!$A$19:$A$30</c:f>
              <c:strCache>
                <c:ptCount val="12"/>
                <c:pt idx="0">
                  <c:v>100-200</c:v>
                </c:pt>
                <c:pt idx="1">
                  <c:v>200-300</c:v>
                </c:pt>
                <c:pt idx="2">
                  <c:v>300-400</c:v>
                </c:pt>
                <c:pt idx="3">
                  <c:v>400-500</c:v>
                </c:pt>
                <c:pt idx="4">
                  <c:v>500-600</c:v>
                </c:pt>
                <c:pt idx="5">
                  <c:v>600-700</c:v>
                </c:pt>
                <c:pt idx="6">
                  <c:v>700-800</c:v>
                </c:pt>
                <c:pt idx="7">
                  <c:v>900-1000</c:v>
                </c:pt>
                <c:pt idx="8">
                  <c:v>1000-1100</c:v>
                </c:pt>
                <c:pt idx="9">
                  <c:v>1100-1200</c:v>
                </c:pt>
                <c:pt idx="10">
                  <c:v>1300-1400</c:v>
                </c:pt>
                <c:pt idx="11">
                  <c:v>1500-1600</c:v>
                </c:pt>
              </c:strCache>
            </c:strRef>
          </c:cat>
          <c:val>
            <c:numRef>
              <c:f>'Exercicio 1 e 2'!$B$19:$B$30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6-45F6-BBD8-9CE776BE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80175"/>
        <c:axId val="1434474767"/>
      </c:lineChart>
      <c:catAx>
        <c:axId val="14344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474767"/>
        <c:crosses val="autoZero"/>
        <c:auto val="1"/>
        <c:lblAlgn val="ctr"/>
        <c:lblOffset val="100"/>
        <c:noMultiLvlLbl val="0"/>
      </c:catAx>
      <c:valAx>
        <c:axId val="14344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4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Grau de 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'Exercicio 1 e 2'!$B$38</c:f>
              <c:strCache>
                <c:ptCount val="1"/>
                <c:pt idx="0">
                  <c:v>Frequencia Simples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01-4376-8CC3-49F35402C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01-4376-8CC3-49F35402C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01-4376-8CC3-49F35402C3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'Exercicio 1 e 2'!$A$39:$A$41</c:f>
              <c:strCache>
                <c:ptCount val="2"/>
                <c:pt idx="0">
                  <c:v>Insatisfatório</c:v>
                </c:pt>
                <c:pt idx="1">
                  <c:v>Satisfatório</c:v>
                </c:pt>
              </c:strCache>
            </c:strRef>
          </c:cat>
          <c:val>
            <c:numRef>
              <c:f>'Exercicio 1 e 2'!$B$39:$B$41</c:f>
              <c:numCache>
                <c:formatCode>General</c:formatCode>
                <c:ptCount val="3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3-466F-AE28-2FA02ABF34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GRAU DE 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'Exercicio 1 e 2'!$B$38</c:f>
              <c:strCache>
                <c:ptCount val="1"/>
                <c:pt idx="0">
                  <c:v>Frequencia Simples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'Exercicio 1 e 2'!$A$39:$A$41</c:f>
              <c:strCache>
                <c:ptCount val="2"/>
                <c:pt idx="0">
                  <c:v>Insatisfatório</c:v>
                </c:pt>
                <c:pt idx="1">
                  <c:v>Satisfatório</c:v>
                </c:pt>
              </c:strCache>
            </c:strRef>
          </c:cat>
          <c:val>
            <c:numRef>
              <c:f>'Exercicio 1 e 2'!$B$39:$B$41</c:f>
              <c:numCache>
                <c:formatCode>General</c:formatCode>
                <c:ptCount val="3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1-498E-AB45-899E1EA4E3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4835231"/>
        <c:axId val="1434843967"/>
      </c:barChart>
      <c:catAx>
        <c:axId val="143483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843967"/>
        <c:crosses val="autoZero"/>
        <c:auto val="1"/>
        <c:lblAlgn val="ctr"/>
        <c:lblOffset val="100"/>
        <c:noMultiLvlLbl val="0"/>
      </c:catAx>
      <c:valAx>
        <c:axId val="143484396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348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boxWhisker" uniqueId="{3FC22896-007D-41B4-ACE0-235E3CDA21C2}">
          <cx:tx>
            <cx:txData>
              <cx:f>_xlchart.0</cx:f>
              <cx:v>Gasto em compras (R$)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16</xdr:row>
      <xdr:rowOff>180975</xdr:rowOff>
    </xdr:from>
    <xdr:to>
      <xdr:col>7</xdr:col>
      <xdr:colOff>1095375</xdr:colOff>
      <xdr:row>30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</xdr:colOff>
      <xdr:row>16</xdr:row>
      <xdr:rowOff>180975</xdr:rowOff>
    </xdr:from>
    <xdr:to>
      <xdr:col>12</xdr:col>
      <xdr:colOff>1147762</xdr:colOff>
      <xdr:row>30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138112</xdr:colOff>
      <xdr:row>32</xdr:row>
      <xdr:rowOff>85725</xdr:rowOff>
    </xdr:from>
    <xdr:to>
      <xdr:col>7</xdr:col>
      <xdr:colOff>1023937</xdr:colOff>
      <xdr:row>46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1252537</xdr:colOff>
      <xdr:row>32</xdr:row>
      <xdr:rowOff>9525</xdr:rowOff>
    </xdr:from>
    <xdr:to>
      <xdr:col>12</xdr:col>
      <xdr:colOff>1062037</xdr:colOff>
      <xdr:row>45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353836</xdr:colOff>
      <xdr:row>2</xdr:row>
      <xdr:rowOff>111712</xdr:rowOff>
    </xdr:from>
    <xdr:to>
      <xdr:col>8</xdr:col>
      <xdr:colOff>744360</xdr:colOff>
      <xdr:row>22</xdr:row>
      <xdr:rowOff>76200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9BF173E-17DE-4BA1-A621-35F4EC518C85}"/>
            </a:ext>
          </a:extLst>
        </xdr:cNvPr>
        <xdr:cNvSpPr/>
      </xdr:nvSpPr>
      <xdr:spPr>
        <a:xfrm>
          <a:off x="3624086" y="765762"/>
          <a:ext cx="6061074" cy="437138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>
            <a:lnSpc>
              <a:spcPts val="1400"/>
            </a:lnSpc>
          </a:pPr>
          <a:endParaRPr lang="pt-BR" sz="1200" b="0" cap="none" spc="0" baseline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lvl="0">
            <a:lnSpc>
              <a:spcPts val="1400"/>
            </a:lnSpc>
          </a:pPr>
          <a:r>
            <a:rPr lang="pt-BR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Considere os dados sobre a pesquisa com clientes de uma determinada Empresa no mês de maio de 2022 (Dados fictícios)</a:t>
          </a:r>
        </a:p>
        <a:p>
          <a:pPr lvl="0">
            <a:lnSpc>
              <a:spcPts val="1400"/>
            </a:lnSpc>
          </a:pP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(0,5)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Construa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tabelas de frequências (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frequências simples, frequência percentual e frequência acumulada)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as variáveis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Grau de satisfação quanto aos serviços do site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  </a:t>
          </a:r>
          <a:r>
            <a:rPr lang="pt-B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em compras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latinLnBrk="0" hangingPunct="1"/>
          <a:endParaRPr lang="pt-BR" sz="1200">
            <a:effectLst/>
          </a:endParaRPr>
        </a:p>
        <a:p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(0,25)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Contrua um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gráfico para cada varíável do 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exercício 1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>
            <a:effectLst/>
          </a:endParaRPr>
        </a:p>
        <a:p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(0,25)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para a variável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em compras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Média, moda, mediana,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ariância e desvio padrão.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(0,5)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Construa o gráfico de caixas (BoxPlot) para a variável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em compras </a:t>
          </a: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identifique os quartis no gráfico. Verifique se existem outliers.  Utilize o escore z para fazer a análise desses valores.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(0,5) 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Calcular o intervalo de confiança com um grau de confiança de 95% para a média da variável </a:t>
          </a:r>
          <a:r>
            <a:rPr lang="pt-BR" sz="1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Gasto em compras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1200">
            <a:effectLst/>
          </a:endParaRPr>
        </a:p>
        <a:p>
          <a:endParaRPr lang="pt-BR" sz="12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(1,0) </a:t>
          </a:r>
          <a:r>
            <a:rPr lang="pt-B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deverá ser o tamanho da amostra se o erro do exercício anterior diminuir em R$ 50,00? </a:t>
          </a:r>
          <a:r>
            <a:rPr lang="pt-B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Este tamanho de amostra seria viável? Justifique sua resposta.</a:t>
          </a:r>
          <a:endParaRPr lang="pt-BR" sz="1200">
            <a:effectLst/>
          </a:endParaRPr>
        </a:p>
        <a:p>
          <a:endParaRPr lang="pt-BR" sz="12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2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1</xdr:row>
      <xdr:rowOff>133350</xdr:rowOff>
    </xdr:from>
    <xdr:to>
      <xdr:col>10</xdr:col>
      <xdr:colOff>433387</xdr:colOff>
      <xdr:row>15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19" refreshedDate="44720.803813888888" createdVersion="6" refreshedVersion="6" minRefreshableVersion="3" recordCount="40">
  <cacheSource type="worksheet">
    <worksheetSource ref="B3:B43" sheet="Amostra"/>
  </cacheSource>
  <cacheFields count="1">
    <cacheField name="Gasto em compras (R$)" numFmtId="2">
      <sharedItems containsSemiMixedTypes="0" containsString="0" containsNumber="1" minValue="100" maxValue="1550.5" count="37">
        <n v="100.2"/>
        <n v="350.5"/>
        <n v="500.4"/>
        <n v="500.3"/>
        <n v="450"/>
        <n v="200"/>
        <n v="250.5"/>
        <n v="600.20000000000005"/>
        <n v="450.3"/>
        <n v="350.2"/>
        <n v="300.3"/>
        <n v="550"/>
        <n v="100"/>
        <n v="120.5"/>
        <n v="400.7"/>
        <n v="780.65"/>
        <n v="350.4"/>
        <n v="1000.5"/>
        <n v="1150"/>
        <n v="1130.5"/>
        <n v="100.3"/>
        <n v="150.80000000000001"/>
        <n v="200.3"/>
        <n v="255"/>
        <n v="305.3"/>
        <n v="400"/>
        <n v="380"/>
        <n v="600"/>
        <n v="400.5"/>
        <n v="355"/>
        <n v="1300"/>
        <n v="900"/>
        <n v="1550.5"/>
        <n v="1100.5999999999999"/>
        <n v="605.29999999999995"/>
        <n v="1110"/>
        <n v="305"/>
      </sharedItems>
      <fieldGroup base="0">
        <rangePr startNum="100" endNum="1550.5" groupInterval="100"/>
        <groupItems count="17">
          <s v="&lt;100"/>
          <s v="100-200"/>
          <s v="200-300"/>
          <s v="300-400"/>
          <s v="400-500"/>
          <s v="500-600"/>
          <s v="600-700"/>
          <s v="700-800"/>
          <s v="800-900"/>
          <s v="900-1000"/>
          <s v="1000-1100"/>
          <s v="1100-1200"/>
          <s v="1200-1300"/>
          <s v="1300-1400"/>
          <s v="1400-1500"/>
          <s v="1500-1600"/>
          <s v="&gt;16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no19" refreshedDate="44720.810202893517" createdVersion="6" refreshedVersion="6" minRefreshableVersion="3" recordCount="40">
  <cacheSource type="worksheet">
    <worksheetSource ref="C3:C43" sheet="Amostra"/>
  </cacheSource>
  <cacheFields count="1">
    <cacheField name="Grau de satisfação quanto aos serviços do site" numFmtId="164">
      <sharedItems count="2">
        <s v="Insatisfatório"/>
        <s v="Satisfató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2"/>
  </r>
  <r>
    <x v="3"/>
  </r>
  <r>
    <x v="4"/>
  </r>
  <r>
    <x v="3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5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3"/>
  </r>
  <r>
    <x v="28"/>
  </r>
  <r>
    <x v="29"/>
  </r>
  <r>
    <x v="30"/>
  </r>
  <r>
    <x v="31"/>
  </r>
  <r>
    <x v="32"/>
  </r>
  <r>
    <x v="33"/>
  </r>
  <r>
    <x v="34"/>
  </r>
  <r>
    <x v="35"/>
  </r>
  <r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6" firstHeaderRow="0" firstDataRow="1" firstDataCol="1"/>
  <pivotFields count="1">
    <pivotField axis="axisRow" dataField="1" numFmtId="2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ência Simples " fld="0" subtotal="count" baseField="0" baseItem="1"/>
    <dataField name="frequência percentual " fld="0" subtotal="count" showDataAs="percentOfTotal" baseField="0" baseItem="0" numFmtId="10"/>
    <dataField name="frequência acumulada" fld="0" showDataAs="runTotal" baseField="0" baseItem="5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2:J5" firstHeaderRow="0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encia Simples" fld="0" subtotal="count" baseField="0" baseItem="0"/>
    <dataField name="frequência percentual " fld="0" subtotal="count" showDataAs="percentOfTotal" baseField="0" baseItem="0" numFmtId="10"/>
    <dataField name="Frequencia Acumulada" fld="0" subtotal="count" showDataAs="runTotal" baseField="0" baseItem="0"/>
  </dataFields>
  <formats count="3"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workbookViewId="0">
      <selection activeCell="C43" sqref="C43"/>
    </sheetView>
  </sheetViews>
  <sheetFormatPr defaultRowHeight="15.75" x14ac:dyDescent="0.25"/>
  <cols>
    <col min="1" max="1" width="16.5" customWidth="1"/>
    <col min="2" max="2" width="12.75" customWidth="1"/>
    <col min="3" max="4" width="13.875" customWidth="1"/>
    <col min="7" max="7" width="16.5" bestFit="1" customWidth="1"/>
    <col min="8" max="8" width="16.75" bestFit="1" customWidth="1"/>
    <col min="9" max="10" width="13.875" bestFit="1" customWidth="1"/>
    <col min="13" max="13" width="16.5" bestFit="1" customWidth="1"/>
    <col min="14" max="14" width="16.625" bestFit="1" customWidth="1"/>
    <col min="15" max="15" width="19.375" bestFit="1" customWidth="1"/>
    <col min="16" max="16" width="19.5" bestFit="1" customWidth="1"/>
  </cols>
  <sheetData>
    <row r="2" spans="1:10" x14ac:dyDescent="0.25">
      <c r="A2" s="67" t="s">
        <v>28</v>
      </c>
      <c r="B2" s="67"/>
      <c r="C2" s="67"/>
      <c r="D2" s="67"/>
      <c r="G2" s="31" t="s">
        <v>5</v>
      </c>
      <c r="H2" s="36" t="s">
        <v>22</v>
      </c>
      <c r="I2" s="36" t="s">
        <v>19</v>
      </c>
      <c r="J2" s="36" t="s">
        <v>23</v>
      </c>
    </row>
    <row r="3" spans="1:10" x14ac:dyDescent="0.25">
      <c r="A3" s="35" t="s">
        <v>5</v>
      </c>
      <c r="B3" s="36" t="s">
        <v>20</v>
      </c>
      <c r="C3" s="36" t="s">
        <v>19</v>
      </c>
      <c r="D3" s="36" t="s">
        <v>21</v>
      </c>
      <c r="G3" s="33" t="s">
        <v>3</v>
      </c>
      <c r="H3" s="43">
        <v>16</v>
      </c>
      <c r="I3" s="46">
        <v>0.4</v>
      </c>
      <c r="J3" s="43">
        <v>16</v>
      </c>
    </row>
    <row r="4" spans="1:10" x14ac:dyDescent="0.25">
      <c r="A4" s="32" t="s">
        <v>7</v>
      </c>
      <c r="B4" s="29">
        <v>5</v>
      </c>
      <c r="C4" s="34">
        <v>0.125</v>
      </c>
      <c r="D4" s="29">
        <v>571.79999999999995</v>
      </c>
      <c r="G4" s="33" t="s">
        <v>2</v>
      </c>
      <c r="H4" s="43">
        <v>24</v>
      </c>
      <c r="I4" s="46">
        <v>0.6</v>
      </c>
      <c r="J4" s="43">
        <v>40</v>
      </c>
    </row>
    <row r="5" spans="1:10" x14ac:dyDescent="0.25">
      <c r="A5" s="32" t="s">
        <v>8</v>
      </c>
      <c r="B5" s="29">
        <v>5</v>
      </c>
      <c r="C5" s="34">
        <v>0.125</v>
      </c>
      <c r="D5" s="29">
        <v>1677.6</v>
      </c>
      <c r="G5" s="33" t="s">
        <v>6</v>
      </c>
      <c r="H5" s="43">
        <v>40</v>
      </c>
      <c r="I5" s="46">
        <v>1</v>
      </c>
      <c r="J5" s="43"/>
    </row>
    <row r="6" spans="1:10" x14ac:dyDescent="0.25">
      <c r="A6" s="32" t="s">
        <v>9</v>
      </c>
      <c r="B6" s="29">
        <v>8</v>
      </c>
      <c r="C6" s="34">
        <v>0.2</v>
      </c>
      <c r="D6" s="29">
        <v>4374.2999999999993</v>
      </c>
      <c r="G6" s="33"/>
      <c r="H6" s="29"/>
      <c r="I6" s="34"/>
      <c r="J6" s="29"/>
    </row>
    <row r="7" spans="1:10" x14ac:dyDescent="0.25">
      <c r="A7" s="32" t="s">
        <v>10</v>
      </c>
      <c r="B7" s="29">
        <v>5</v>
      </c>
      <c r="C7" s="34">
        <v>0.125</v>
      </c>
      <c r="D7" s="29">
        <v>6475.7999999999993</v>
      </c>
      <c r="G7" s="33"/>
      <c r="H7" s="29"/>
      <c r="I7" s="34"/>
      <c r="J7" s="29"/>
    </row>
    <row r="8" spans="1:10" x14ac:dyDescent="0.25">
      <c r="A8" s="32" t="s">
        <v>11</v>
      </c>
      <c r="B8" s="29">
        <v>5</v>
      </c>
      <c r="C8" s="34">
        <v>0.125</v>
      </c>
      <c r="D8" s="29">
        <v>9027.0999999999985</v>
      </c>
      <c r="G8" s="33"/>
      <c r="H8" s="29"/>
      <c r="I8" s="34"/>
      <c r="J8" s="29"/>
    </row>
    <row r="9" spans="1:10" x14ac:dyDescent="0.25">
      <c r="A9" s="32" t="s">
        <v>12</v>
      </c>
      <c r="B9" s="29">
        <v>3</v>
      </c>
      <c r="C9" s="34">
        <v>7.4999999999999997E-2</v>
      </c>
      <c r="D9" s="29">
        <v>10832.599999999999</v>
      </c>
    </row>
    <row r="10" spans="1:10" x14ac:dyDescent="0.25">
      <c r="A10" s="32" t="s">
        <v>13</v>
      </c>
      <c r="B10" s="29">
        <v>1</v>
      </c>
      <c r="C10" s="34">
        <v>2.5000000000000001E-2</v>
      </c>
      <c r="D10" s="29">
        <v>11613.249999999998</v>
      </c>
    </row>
    <row r="11" spans="1:10" x14ac:dyDescent="0.25">
      <c r="A11" s="32" t="s">
        <v>14</v>
      </c>
      <c r="B11" s="29">
        <v>1</v>
      </c>
      <c r="C11" s="34">
        <v>2.5000000000000001E-2</v>
      </c>
      <c r="D11" s="29">
        <v>12513.249999999998</v>
      </c>
    </row>
    <row r="12" spans="1:10" x14ac:dyDescent="0.25">
      <c r="A12" s="32" t="s">
        <v>15</v>
      </c>
      <c r="B12" s="29">
        <v>1</v>
      </c>
      <c r="C12" s="34">
        <v>2.5000000000000001E-2</v>
      </c>
      <c r="D12" s="29">
        <v>13513.749999999998</v>
      </c>
    </row>
    <row r="13" spans="1:10" x14ac:dyDescent="0.25">
      <c r="A13" s="32" t="s">
        <v>16</v>
      </c>
      <c r="B13" s="29">
        <v>4</v>
      </c>
      <c r="C13" s="34">
        <v>0.1</v>
      </c>
      <c r="D13" s="29">
        <v>18004.849999999999</v>
      </c>
    </row>
    <row r="14" spans="1:10" x14ac:dyDescent="0.25">
      <c r="A14" s="32" t="s">
        <v>17</v>
      </c>
      <c r="B14" s="29">
        <v>1</v>
      </c>
      <c r="C14" s="34">
        <v>2.5000000000000001E-2</v>
      </c>
      <c r="D14" s="29">
        <v>19304.849999999999</v>
      </c>
    </row>
    <row r="15" spans="1:10" x14ac:dyDescent="0.25">
      <c r="A15" s="32" t="s">
        <v>18</v>
      </c>
      <c r="B15" s="29">
        <v>1</v>
      </c>
      <c r="C15" s="34">
        <v>2.5000000000000001E-2</v>
      </c>
      <c r="D15" s="29">
        <v>20855.349999999999</v>
      </c>
    </row>
    <row r="16" spans="1:10" x14ac:dyDescent="0.25">
      <c r="A16" s="32" t="s">
        <v>6</v>
      </c>
      <c r="B16" s="29">
        <v>40</v>
      </c>
      <c r="C16" s="34">
        <v>1</v>
      </c>
      <c r="D16" s="29"/>
    </row>
    <row r="18" spans="1:2" x14ac:dyDescent="0.25">
      <c r="A18" s="50" t="s">
        <v>5</v>
      </c>
      <c r="B18" s="40" t="s">
        <v>20</v>
      </c>
    </row>
    <row r="19" spans="1:2" x14ac:dyDescent="0.25">
      <c r="A19" s="41" t="s">
        <v>7</v>
      </c>
      <c r="B19" s="42">
        <v>5</v>
      </c>
    </row>
    <row r="20" spans="1:2" x14ac:dyDescent="0.25">
      <c r="A20" s="41" t="s">
        <v>8</v>
      </c>
      <c r="B20" s="42">
        <v>5</v>
      </c>
    </row>
    <row r="21" spans="1:2" x14ac:dyDescent="0.25">
      <c r="A21" s="41" t="s">
        <v>9</v>
      </c>
      <c r="B21" s="42">
        <v>8</v>
      </c>
    </row>
    <row r="22" spans="1:2" x14ac:dyDescent="0.25">
      <c r="A22" s="41" t="s">
        <v>10</v>
      </c>
      <c r="B22" s="42">
        <v>5</v>
      </c>
    </row>
    <row r="23" spans="1:2" x14ac:dyDescent="0.25">
      <c r="A23" s="41" t="s">
        <v>11</v>
      </c>
      <c r="B23" s="42">
        <v>5</v>
      </c>
    </row>
    <row r="24" spans="1:2" x14ac:dyDescent="0.25">
      <c r="A24" s="41" t="s">
        <v>12</v>
      </c>
      <c r="B24" s="42">
        <v>3</v>
      </c>
    </row>
    <row r="25" spans="1:2" x14ac:dyDescent="0.25">
      <c r="A25" s="41" t="s">
        <v>13</v>
      </c>
      <c r="B25" s="42">
        <v>1</v>
      </c>
    </row>
    <row r="26" spans="1:2" x14ac:dyDescent="0.25">
      <c r="A26" s="41" t="s">
        <v>14</v>
      </c>
      <c r="B26" s="42">
        <v>1</v>
      </c>
    </row>
    <row r="27" spans="1:2" x14ac:dyDescent="0.25">
      <c r="A27" s="41" t="s">
        <v>15</v>
      </c>
      <c r="B27" s="42">
        <v>1</v>
      </c>
    </row>
    <row r="28" spans="1:2" x14ac:dyDescent="0.25">
      <c r="A28" s="41" t="s">
        <v>16</v>
      </c>
      <c r="B28" s="42">
        <v>4</v>
      </c>
    </row>
    <row r="29" spans="1:2" x14ac:dyDescent="0.25">
      <c r="A29" s="41" t="s">
        <v>17</v>
      </c>
      <c r="B29" s="42">
        <v>1</v>
      </c>
    </row>
    <row r="30" spans="1:2" x14ac:dyDescent="0.25">
      <c r="A30" s="41" t="s">
        <v>18</v>
      </c>
      <c r="B30" s="42">
        <v>1</v>
      </c>
    </row>
    <row r="38" spans="1:2" x14ac:dyDescent="0.25">
      <c r="A38" s="30" t="s">
        <v>5</v>
      </c>
      <c r="B38" s="37" t="s">
        <v>22</v>
      </c>
    </row>
    <row r="39" spans="1:2" x14ac:dyDescent="0.25">
      <c r="A39" s="38" t="s">
        <v>3</v>
      </c>
      <c r="B39" s="44">
        <v>16</v>
      </c>
    </row>
    <row r="40" spans="1:2" ht="16.5" thickBot="1" x14ac:dyDescent="0.3">
      <c r="A40" s="38" t="s">
        <v>2</v>
      </c>
      <c r="B40" s="44">
        <v>24</v>
      </c>
    </row>
    <row r="41" spans="1:2" ht="16.5" thickTop="1" x14ac:dyDescent="0.25">
      <c r="A41" s="39"/>
      <c r="B41" s="45"/>
    </row>
  </sheetData>
  <mergeCells count="1">
    <mergeCell ref="A2:D2"/>
  </mergeCells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5" sqref="G5"/>
    </sheetView>
  </sheetViews>
  <sheetFormatPr defaultRowHeight="15.75" x14ac:dyDescent="0.25"/>
  <cols>
    <col min="1" max="1" width="24.375" bestFit="1" customWidth="1"/>
    <col min="7" max="7" width="14.625" bestFit="1" customWidth="1"/>
  </cols>
  <sheetData>
    <row r="1" spans="1:8" ht="18.75" x14ac:dyDescent="0.25">
      <c r="A1" s="16" t="s">
        <v>4</v>
      </c>
    </row>
    <row r="2" spans="1:8" x14ac:dyDescent="0.25">
      <c r="A2" s="3">
        <v>100.2</v>
      </c>
    </row>
    <row r="3" spans="1:8" x14ac:dyDescent="0.25">
      <c r="A3" s="3">
        <v>350.5</v>
      </c>
    </row>
    <row r="4" spans="1:8" x14ac:dyDescent="0.25">
      <c r="A4" s="3">
        <v>500.4</v>
      </c>
      <c r="D4" s="47" t="s">
        <v>24</v>
      </c>
      <c r="E4" s="47" t="s">
        <v>26</v>
      </c>
      <c r="F4" s="47" t="s">
        <v>25</v>
      </c>
      <c r="G4" s="47" t="s">
        <v>27</v>
      </c>
      <c r="H4" s="47" t="s">
        <v>29</v>
      </c>
    </row>
    <row r="5" spans="1:8" x14ac:dyDescent="0.25">
      <c r="A5" s="3">
        <v>500.3</v>
      </c>
      <c r="D5" s="48">
        <f>AVERAGE(A2:A41)</f>
        <v>521.38374999999985</v>
      </c>
      <c r="E5" s="49">
        <f>_xlfn.MODE.MULT(A2:A41)</f>
        <v>500.3</v>
      </c>
      <c r="F5" s="48">
        <f>MEDIAN(A2:A41)</f>
        <v>400.6</v>
      </c>
      <c r="G5" s="51">
        <f>_xlfn.STDEV.S(A2:A41)</f>
        <v>364.86032880659837</v>
      </c>
      <c r="H5" s="49">
        <f>_xlfn.VAR.S(A2:A41)</f>
        <v>133123.05953685907</v>
      </c>
    </row>
    <row r="6" spans="1:8" x14ac:dyDescent="0.25">
      <c r="A6" s="3">
        <v>450</v>
      </c>
    </row>
    <row r="7" spans="1:8" x14ac:dyDescent="0.25">
      <c r="A7" s="3">
        <v>500.3</v>
      </c>
    </row>
    <row r="8" spans="1:8" x14ac:dyDescent="0.25">
      <c r="A8" s="3">
        <v>200</v>
      </c>
    </row>
    <row r="9" spans="1:8" x14ac:dyDescent="0.25">
      <c r="A9" s="3">
        <v>250.5</v>
      </c>
    </row>
    <row r="10" spans="1:8" x14ac:dyDescent="0.25">
      <c r="A10" s="3">
        <v>600.20000000000005</v>
      </c>
    </row>
    <row r="11" spans="1:8" x14ac:dyDescent="0.25">
      <c r="A11" s="3">
        <v>450.3</v>
      </c>
    </row>
    <row r="12" spans="1:8" x14ac:dyDescent="0.25">
      <c r="A12" s="3">
        <v>350.2</v>
      </c>
    </row>
    <row r="13" spans="1:8" x14ac:dyDescent="0.25">
      <c r="A13" s="3">
        <v>300.3</v>
      </c>
    </row>
    <row r="14" spans="1:8" x14ac:dyDescent="0.25">
      <c r="A14" s="3">
        <v>550</v>
      </c>
    </row>
    <row r="15" spans="1:8" x14ac:dyDescent="0.25">
      <c r="A15" s="3">
        <v>100</v>
      </c>
    </row>
    <row r="16" spans="1:8" x14ac:dyDescent="0.25">
      <c r="A16" s="3">
        <v>120.5</v>
      </c>
    </row>
    <row r="17" spans="1:1" x14ac:dyDescent="0.25">
      <c r="A17" s="3">
        <v>200</v>
      </c>
    </row>
    <row r="18" spans="1:1" x14ac:dyDescent="0.25">
      <c r="A18" s="3">
        <v>400.7</v>
      </c>
    </row>
    <row r="19" spans="1:1" x14ac:dyDescent="0.25">
      <c r="A19" s="3">
        <v>780.65</v>
      </c>
    </row>
    <row r="20" spans="1:1" x14ac:dyDescent="0.25">
      <c r="A20" s="3">
        <v>350.4</v>
      </c>
    </row>
    <row r="21" spans="1:1" x14ac:dyDescent="0.25">
      <c r="A21" s="3">
        <v>1000.5</v>
      </c>
    </row>
    <row r="22" spans="1:1" x14ac:dyDescent="0.25">
      <c r="A22" s="3">
        <v>1150</v>
      </c>
    </row>
    <row r="23" spans="1:1" x14ac:dyDescent="0.25">
      <c r="A23" s="3">
        <v>1130.5</v>
      </c>
    </row>
    <row r="24" spans="1:1" x14ac:dyDescent="0.25">
      <c r="A24" s="3">
        <v>100.3</v>
      </c>
    </row>
    <row r="25" spans="1:1" x14ac:dyDescent="0.25">
      <c r="A25" s="3">
        <v>150.80000000000001</v>
      </c>
    </row>
    <row r="26" spans="1:1" x14ac:dyDescent="0.25">
      <c r="A26" s="3">
        <v>200.3</v>
      </c>
    </row>
    <row r="27" spans="1:1" x14ac:dyDescent="0.25">
      <c r="A27" s="3">
        <v>255</v>
      </c>
    </row>
    <row r="28" spans="1:1" x14ac:dyDescent="0.25">
      <c r="A28" s="3">
        <v>305.3</v>
      </c>
    </row>
    <row r="29" spans="1:1" x14ac:dyDescent="0.25">
      <c r="A29" s="3">
        <v>400</v>
      </c>
    </row>
    <row r="30" spans="1:1" x14ac:dyDescent="0.25">
      <c r="A30" s="3">
        <v>380</v>
      </c>
    </row>
    <row r="31" spans="1:1" x14ac:dyDescent="0.25">
      <c r="A31" s="3">
        <v>600</v>
      </c>
    </row>
    <row r="32" spans="1:1" x14ac:dyDescent="0.25">
      <c r="A32" s="3">
        <v>500.3</v>
      </c>
    </row>
    <row r="33" spans="1:1" x14ac:dyDescent="0.25">
      <c r="A33" s="3">
        <v>400.5</v>
      </c>
    </row>
    <row r="34" spans="1:1" x14ac:dyDescent="0.25">
      <c r="A34" s="3">
        <v>355</v>
      </c>
    </row>
    <row r="35" spans="1:1" x14ac:dyDescent="0.25">
      <c r="A35" s="3">
        <v>1300</v>
      </c>
    </row>
    <row r="36" spans="1:1" x14ac:dyDescent="0.25">
      <c r="A36" s="3">
        <v>900</v>
      </c>
    </row>
    <row r="37" spans="1:1" x14ac:dyDescent="0.25">
      <c r="A37" s="3">
        <v>1550.5</v>
      </c>
    </row>
    <row r="38" spans="1:1" x14ac:dyDescent="0.25">
      <c r="A38" s="3">
        <v>1100.5999999999999</v>
      </c>
    </row>
    <row r="39" spans="1:1" x14ac:dyDescent="0.25">
      <c r="A39" s="3">
        <v>605.29999999999995</v>
      </c>
    </row>
    <row r="40" spans="1:1" x14ac:dyDescent="0.25">
      <c r="A40" s="3">
        <v>1110</v>
      </c>
    </row>
    <row r="41" spans="1:1" x14ac:dyDescent="0.25">
      <c r="A41" s="3">
        <v>305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2" zoomScale="106" zoomScaleNormal="106" workbookViewId="0">
      <selection activeCell="B3" sqref="B3:B42"/>
    </sheetView>
  </sheetViews>
  <sheetFormatPr defaultColWidth="11" defaultRowHeight="15.75" x14ac:dyDescent="0.25"/>
  <cols>
    <col min="1" max="1" width="7.875" customWidth="1"/>
    <col min="2" max="2" width="15.75" customWidth="1"/>
    <col min="3" max="3" width="19.375" customWidth="1"/>
    <col min="5" max="5" width="22.125" bestFit="1" customWidth="1"/>
    <col min="6" max="6" width="19.375" bestFit="1" customWidth="1"/>
    <col min="10" max="10" width="21.625" bestFit="1" customWidth="1"/>
  </cols>
  <sheetData>
    <row r="1" spans="1:5" ht="51" customHeight="1" x14ac:dyDescent="0.35">
      <c r="A1" s="68"/>
      <c r="B1" s="68"/>
      <c r="C1" s="68"/>
    </row>
    <row r="2" spans="1:5" ht="0.75" customHeight="1" x14ac:dyDescent="0.25"/>
    <row r="3" spans="1:5" ht="52.5" customHeight="1" x14ac:dyDescent="0.3">
      <c r="A3" s="15" t="s">
        <v>0</v>
      </c>
      <c r="B3" s="16" t="s">
        <v>4</v>
      </c>
      <c r="C3" s="17" t="s">
        <v>1</v>
      </c>
    </row>
    <row r="4" spans="1:5" x14ac:dyDescent="0.25">
      <c r="A4" s="2">
        <v>20</v>
      </c>
      <c r="B4" s="3">
        <v>100.2</v>
      </c>
      <c r="C4" s="4" t="s">
        <v>3</v>
      </c>
    </row>
    <row r="5" spans="1:5" x14ac:dyDescent="0.25">
      <c r="A5" s="2">
        <v>22</v>
      </c>
      <c r="B5" s="3">
        <v>350.5</v>
      </c>
      <c r="C5" s="4" t="s">
        <v>2</v>
      </c>
    </row>
    <row r="6" spans="1:5" x14ac:dyDescent="0.25">
      <c r="A6" s="2">
        <v>35</v>
      </c>
      <c r="B6" s="3">
        <v>500.4</v>
      </c>
      <c r="C6" s="4" t="s">
        <v>3</v>
      </c>
    </row>
    <row r="7" spans="1:5" x14ac:dyDescent="0.25">
      <c r="A7" s="2">
        <v>31</v>
      </c>
      <c r="B7" s="3">
        <v>500.3</v>
      </c>
      <c r="C7" s="4" t="s">
        <v>3</v>
      </c>
    </row>
    <row r="8" spans="1:5" x14ac:dyDescent="0.25">
      <c r="A8" s="2">
        <v>25</v>
      </c>
      <c r="B8" s="3">
        <v>450</v>
      </c>
      <c r="C8" s="4" t="s">
        <v>2</v>
      </c>
    </row>
    <row r="9" spans="1:5" x14ac:dyDescent="0.25">
      <c r="A9" s="2">
        <v>42</v>
      </c>
      <c r="B9" s="3">
        <v>500.3</v>
      </c>
      <c r="C9" s="4" t="s">
        <v>2</v>
      </c>
    </row>
    <row r="10" spans="1:5" x14ac:dyDescent="0.25">
      <c r="A10" s="2">
        <v>21</v>
      </c>
      <c r="B10" s="3">
        <v>200</v>
      </c>
      <c r="C10" s="4" t="s">
        <v>3</v>
      </c>
    </row>
    <row r="11" spans="1:5" x14ac:dyDescent="0.25">
      <c r="A11" s="2">
        <v>18</v>
      </c>
      <c r="B11" s="3">
        <v>250.5</v>
      </c>
      <c r="C11" s="4" t="s">
        <v>3</v>
      </c>
    </row>
    <row r="12" spans="1:5" x14ac:dyDescent="0.25">
      <c r="A12" s="2">
        <v>47</v>
      </c>
      <c r="B12" s="3">
        <v>600.20000000000005</v>
      </c>
      <c r="C12" s="4" t="s">
        <v>3</v>
      </c>
    </row>
    <row r="13" spans="1:5" x14ac:dyDescent="0.25">
      <c r="A13" s="2">
        <v>32</v>
      </c>
      <c r="B13" s="3">
        <v>450.3</v>
      </c>
      <c r="C13" s="4" t="s">
        <v>2</v>
      </c>
    </row>
    <row r="14" spans="1:5" x14ac:dyDescent="0.25">
      <c r="A14" s="2">
        <v>30</v>
      </c>
      <c r="B14" s="3">
        <v>350.2</v>
      </c>
      <c r="C14" s="4" t="s">
        <v>3</v>
      </c>
    </row>
    <row r="15" spans="1:5" x14ac:dyDescent="0.25">
      <c r="A15" s="2">
        <v>30</v>
      </c>
      <c r="B15" s="3">
        <v>300.3</v>
      </c>
      <c r="C15" s="4" t="s">
        <v>2</v>
      </c>
    </row>
    <row r="16" spans="1:5" x14ac:dyDescent="0.25">
      <c r="A16" s="2">
        <v>40</v>
      </c>
      <c r="B16" s="3">
        <v>550</v>
      </c>
      <c r="C16" s="4" t="s">
        <v>2</v>
      </c>
      <c r="E16" s="1"/>
    </row>
    <row r="17" spans="1:10" x14ac:dyDescent="0.25">
      <c r="A17" s="2">
        <v>18</v>
      </c>
      <c r="B17" s="3">
        <v>100</v>
      </c>
      <c r="C17" s="4" t="s">
        <v>3</v>
      </c>
    </row>
    <row r="18" spans="1:10" x14ac:dyDescent="0.25">
      <c r="A18" s="2">
        <v>19</v>
      </c>
      <c r="B18" s="3">
        <v>120.5</v>
      </c>
      <c r="C18" s="4" t="s">
        <v>3</v>
      </c>
    </row>
    <row r="19" spans="1:10" x14ac:dyDescent="0.25">
      <c r="A19" s="2">
        <v>22</v>
      </c>
      <c r="B19" s="3">
        <v>200</v>
      </c>
      <c r="C19" s="4" t="s">
        <v>2</v>
      </c>
      <c r="D19" s="8"/>
      <c r="E19" s="8"/>
      <c r="F19" s="8"/>
      <c r="G19" s="8"/>
      <c r="H19" s="8"/>
      <c r="I19" s="8"/>
      <c r="J19" s="8"/>
    </row>
    <row r="20" spans="1:10" x14ac:dyDescent="0.25">
      <c r="A20" s="2">
        <v>31</v>
      </c>
      <c r="B20" s="3">
        <v>400.7</v>
      </c>
      <c r="C20" s="4" t="s">
        <v>2</v>
      </c>
      <c r="D20" s="8"/>
      <c r="E20" s="8"/>
      <c r="F20" s="8"/>
      <c r="G20" s="8"/>
      <c r="H20" s="8"/>
      <c r="I20" s="8"/>
      <c r="J20" s="8"/>
    </row>
    <row r="21" spans="1:10" x14ac:dyDescent="0.25">
      <c r="A21" s="2">
        <v>45</v>
      </c>
      <c r="B21" s="3">
        <v>780.65</v>
      </c>
      <c r="C21" s="4" t="s">
        <v>2</v>
      </c>
      <c r="D21" s="8"/>
      <c r="E21" s="8"/>
      <c r="F21" s="8"/>
      <c r="G21" s="8"/>
      <c r="H21" s="8"/>
      <c r="I21" s="8"/>
      <c r="J21" s="8"/>
    </row>
    <row r="22" spans="1:10" x14ac:dyDescent="0.25">
      <c r="A22" s="2">
        <v>34</v>
      </c>
      <c r="B22" s="3">
        <v>350.4</v>
      </c>
      <c r="C22" s="4" t="s">
        <v>2</v>
      </c>
      <c r="D22" s="8"/>
      <c r="E22" s="8"/>
      <c r="F22" s="8"/>
      <c r="G22" s="8"/>
      <c r="H22" s="8"/>
      <c r="I22" s="8"/>
      <c r="J22" s="8"/>
    </row>
    <row r="23" spans="1:10" x14ac:dyDescent="0.25">
      <c r="A23" s="2">
        <v>50</v>
      </c>
      <c r="B23" s="3">
        <v>1000.5</v>
      </c>
      <c r="C23" s="4" t="s">
        <v>2</v>
      </c>
      <c r="D23" s="8"/>
      <c r="E23" s="8"/>
      <c r="F23" s="8"/>
      <c r="G23" s="8"/>
      <c r="H23" s="8"/>
      <c r="I23" s="8"/>
      <c r="J23" s="8"/>
    </row>
    <row r="24" spans="1:10" x14ac:dyDescent="0.25">
      <c r="A24" s="2">
        <v>51</v>
      </c>
      <c r="B24" s="3">
        <v>1150</v>
      </c>
      <c r="C24" s="4" t="s">
        <v>3</v>
      </c>
      <c r="D24" s="8"/>
      <c r="E24" s="8"/>
      <c r="F24" s="8"/>
      <c r="G24" s="8"/>
      <c r="H24" s="8"/>
      <c r="I24" s="8"/>
      <c r="J24" s="8"/>
    </row>
    <row r="25" spans="1:10" x14ac:dyDescent="0.25">
      <c r="A25" s="2">
        <v>52</v>
      </c>
      <c r="B25" s="3">
        <v>1130.5</v>
      </c>
      <c r="C25" s="4" t="s">
        <v>2</v>
      </c>
      <c r="D25" s="8"/>
      <c r="E25" s="8"/>
      <c r="F25" s="8"/>
      <c r="G25" s="8"/>
      <c r="H25" s="8"/>
      <c r="I25" s="8"/>
      <c r="J25" s="8"/>
    </row>
    <row r="26" spans="1:10" x14ac:dyDescent="0.25">
      <c r="A26" s="2">
        <v>18</v>
      </c>
      <c r="B26" s="3">
        <v>100.3</v>
      </c>
      <c r="C26" s="4" t="s">
        <v>2</v>
      </c>
      <c r="D26" s="8"/>
      <c r="E26" s="8"/>
      <c r="F26" s="8"/>
      <c r="G26" s="8"/>
      <c r="H26" s="8"/>
      <c r="I26" s="8"/>
      <c r="J26" s="8"/>
    </row>
    <row r="27" spans="1:10" x14ac:dyDescent="0.25">
      <c r="A27" s="2">
        <v>23</v>
      </c>
      <c r="B27" s="3">
        <v>150.80000000000001</v>
      </c>
      <c r="C27" s="4" t="s">
        <v>3</v>
      </c>
      <c r="D27" s="8"/>
      <c r="E27" s="9"/>
      <c r="F27" s="10"/>
      <c r="G27" s="11"/>
      <c r="H27" s="12"/>
      <c r="I27" s="10"/>
      <c r="J27" s="8"/>
    </row>
    <row r="28" spans="1:10" x14ac:dyDescent="0.25">
      <c r="A28" s="2">
        <v>25</v>
      </c>
      <c r="B28" s="3">
        <v>200.3</v>
      </c>
      <c r="C28" s="4" t="s">
        <v>3</v>
      </c>
      <c r="D28" s="8"/>
      <c r="E28" s="7"/>
      <c r="F28" s="8"/>
      <c r="G28" s="8"/>
      <c r="H28" s="8"/>
      <c r="I28" s="8"/>
      <c r="J28" s="8"/>
    </row>
    <row r="29" spans="1:10" x14ac:dyDescent="0.25">
      <c r="A29" s="2">
        <v>25</v>
      </c>
      <c r="B29" s="3">
        <v>255</v>
      </c>
      <c r="C29" s="4" t="s">
        <v>3</v>
      </c>
      <c r="D29" s="8"/>
      <c r="E29" s="8"/>
      <c r="F29" s="8"/>
      <c r="G29" s="8"/>
      <c r="H29" s="8"/>
      <c r="I29" s="8"/>
      <c r="J29" s="8"/>
    </row>
    <row r="30" spans="1:10" x14ac:dyDescent="0.25">
      <c r="A30" s="2">
        <v>31</v>
      </c>
      <c r="B30" s="3">
        <v>305.3</v>
      </c>
      <c r="C30" s="4" t="s">
        <v>3</v>
      </c>
      <c r="D30" s="8"/>
      <c r="E30" s="8"/>
      <c r="F30" s="8"/>
      <c r="G30" s="8"/>
      <c r="H30" s="8"/>
      <c r="I30" s="8"/>
      <c r="J30" s="8"/>
    </row>
    <row r="31" spans="1:10" x14ac:dyDescent="0.25">
      <c r="A31" s="2">
        <v>33</v>
      </c>
      <c r="B31" s="3">
        <v>400</v>
      </c>
      <c r="C31" s="4" t="s">
        <v>2</v>
      </c>
    </row>
    <row r="32" spans="1:10" x14ac:dyDescent="0.25">
      <c r="A32" s="2">
        <v>30</v>
      </c>
      <c r="B32" s="3">
        <v>380</v>
      </c>
      <c r="C32" s="4" t="s">
        <v>2</v>
      </c>
    </row>
    <row r="33" spans="1:14" x14ac:dyDescent="0.25">
      <c r="A33" s="2">
        <v>45</v>
      </c>
      <c r="B33" s="3">
        <v>600</v>
      </c>
      <c r="C33" s="4" t="s">
        <v>3</v>
      </c>
    </row>
    <row r="34" spans="1:14" x14ac:dyDescent="0.25">
      <c r="A34" s="2">
        <v>43</v>
      </c>
      <c r="B34" s="3">
        <v>500.3</v>
      </c>
      <c r="C34" s="4" t="s">
        <v>2</v>
      </c>
    </row>
    <row r="35" spans="1:14" x14ac:dyDescent="0.25">
      <c r="A35" s="2">
        <v>29</v>
      </c>
      <c r="B35" s="3">
        <v>400.5</v>
      </c>
      <c r="C35" s="4" t="s">
        <v>2</v>
      </c>
    </row>
    <row r="36" spans="1:14" x14ac:dyDescent="0.25">
      <c r="A36" s="2">
        <v>31</v>
      </c>
      <c r="B36" s="3">
        <v>355</v>
      </c>
      <c r="C36" s="4" t="s">
        <v>3</v>
      </c>
    </row>
    <row r="37" spans="1:14" x14ac:dyDescent="0.25">
      <c r="A37" s="2">
        <v>37</v>
      </c>
      <c r="B37" s="3">
        <v>1300</v>
      </c>
      <c r="C37" s="4" t="s">
        <v>2</v>
      </c>
      <c r="E37" s="13"/>
      <c r="F37" s="14"/>
      <c r="G37" s="14"/>
    </row>
    <row r="38" spans="1:14" x14ac:dyDescent="0.25">
      <c r="A38" s="2">
        <v>45</v>
      </c>
      <c r="B38" s="3">
        <v>900</v>
      </c>
      <c r="C38" s="4" t="s">
        <v>2</v>
      </c>
      <c r="E38" s="14"/>
      <c r="F38" s="14"/>
      <c r="G38" s="14"/>
    </row>
    <row r="39" spans="1:14" x14ac:dyDescent="0.25">
      <c r="A39" s="2">
        <v>62</v>
      </c>
      <c r="B39" s="3">
        <v>1550.5</v>
      </c>
      <c r="C39" s="4" t="s">
        <v>2</v>
      </c>
      <c r="E39" s="14"/>
      <c r="F39" s="14"/>
      <c r="G39" s="14"/>
    </row>
    <row r="40" spans="1:14" x14ac:dyDescent="0.25">
      <c r="A40" s="2">
        <v>59</v>
      </c>
      <c r="B40" s="3">
        <v>1100.5999999999999</v>
      </c>
      <c r="C40" s="4" t="s">
        <v>2</v>
      </c>
      <c r="E40" s="14"/>
      <c r="F40" s="14"/>
      <c r="G40" s="14"/>
    </row>
    <row r="41" spans="1:14" x14ac:dyDescent="0.25">
      <c r="A41" s="2">
        <v>33</v>
      </c>
      <c r="B41" s="3">
        <v>605.29999999999995</v>
      </c>
      <c r="C41" s="4" t="s">
        <v>2</v>
      </c>
      <c r="E41" s="14"/>
      <c r="F41" s="14"/>
      <c r="G41" s="14"/>
    </row>
    <row r="42" spans="1:14" x14ac:dyDescent="0.25">
      <c r="A42" s="2">
        <v>54</v>
      </c>
      <c r="B42" s="3">
        <v>1110</v>
      </c>
      <c r="C42" s="4" t="s">
        <v>2</v>
      </c>
    </row>
    <row r="43" spans="1:14" x14ac:dyDescent="0.25">
      <c r="A43" s="2">
        <v>30</v>
      </c>
      <c r="B43" s="3">
        <v>305</v>
      </c>
      <c r="C43" s="4" t="s">
        <v>2</v>
      </c>
    </row>
    <row r="44" spans="1:14" x14ac:dyDescent="0.25">
      <c r="D44" s="14"/>
      <c r="E44" s="13"/>
      <c r="F44" s="14"/>
      <c r="G44" s="14"/>
      <c r="H44" s="14"/>
      <c r="I44" s="14"/>
      <c r="J44" s="14"/>
      <c r="K44" s="14"/>
      <c r="L44" s="14"/>
      <c r="M44" s="14"/>
      <c r="N44" s="14"/>
    </row>
    <row r="45" spans="1:14" x14ac:dyDescent="0.25"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25">
      <c r="B46" s="5"/>
      <c r="D46" s="14"/>
      <c r="E46" s="14"/>
      <c r="F46" s="18"/>
      <c r="G46" s="14"/>
      <c r="H46" s="14"/>
      <c r="I46" s="14"/>
      <c r="J46" s="14"/>
      <c r="K46" s="14"/>
      <c r="L46" s="14"/>
      <c r="M46" s="14"/>
      <c r="N46" s="14"/>
    </row>
    <row r="47" spans="1:14" x14ac:dyDescent="0.25">
      <c r="B47" s="5"/>
      <c r="D47" s="14"/>
      <c r="E47" s="14"/>
      <c r="F47" s="18"/>
      <c r="G47" s="14"/>
      <c r="H47" s="14"/>
      <c r="I47" s="14"/>
      <c r="J47" s="14"/>
      <c r="K47" s="14"/>
      <c r="L47" s="14"/>
      <c r="M47" s="14"/>
      <c r="N47" s="14"/>
    </row>
    <row r="48" spans="1:14" x14ac:dyDescent="0.25">
      <c r="C48" s="1"/>
      <c r="D48" s="14"/>
      <c r="E48" s="14"/>
      <c r="F48" s="18"/>
      <c r="G48" s="14"/>
      <c r="H48" s="14"/>
      <c r="I48" s="14"/>
      <c r="J48" s="14"/>
      <c r="K48" s="14"/>
      <c r="L48" s="14"/>
      <c r="M48" s="14"/>
      <c r="N48" s="14"/>
    </row>
    <row r="49" spans="2:14" x14ac:dyDescent="0.25">
      <c r="B49" s="6"/>
      <c r="C49" s="1"/>
      <c r="D49" s="14"/>
      <c r="E49" s="19"/>
      <c r="F49" s="14"/>
      <c r="G49" s="14"/>
      <c r="H49" s="14"/>
      <c r="I49" s="14"/>
      <c r="J49" s="14"/>
      <c r="K49" s="14"/>
      <c r="L49" s="14"/>
      <c r="M49" s="14"/>
      <c r="N49" s="14"/>
    </row>
    <row r="50" spans="2:14" x14ac:dyDescent="0.25">
      <c r="D50" s="14"/>
      <c r="E50" s="14"/>
      <c r="F50" s="18"/>
      <c r="G50" s="14"/>
      <c r="H50" s="14"/>
      <c r="I50" s="14"/>
      <c r="J50" s="14"/>
      <c r="K50" s="14"/>
      <c r="L50" s="14"/>
      <c r="M50" s="14"/>
      <c r="N50" s="14"/>
    </row>
    <row r="51" spans="2:14" x14ac:dyDescent="0.25">
      <c r="D51" s="14"/>
      <c r="E51" s="14"/>
      <c r="F51" s="18"/>
      <c r="G51" s="14"/>
      <c r="H51" s="14"/>
      <c r="I51" s="14"/>
      <c r="J51" s="14"/>
      <c r="K51" s="14"/>
      <c r="L51" s="14"/>
      <c r="M51" s="14"/>
      <c r="N51" s="14"/>
    </row>
    <row r="52" spans="2:14" x14ac:dyDescent="0.25"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2:14" x14ac:dyDescent="0.25"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2:14" x14ac:dyDescent="0.25">
      <c r="D54" s="14"/>
      <c r="E54" s="13"/>
      <c r="F54" s="14"/>
      <c r="G54" s="14"/>
      <c r="H54" s="14"/>
      <c r="I54" s="14"/>
      <c r="J54" s="14"/>
      <c r="K54" s="14"/>
      <c r="L54" s="14"/>
      <c r="M54" s="14"/>
      <c r="N54" s="14"/>
    </row>
    <row r="55" spans="2:14" x14ac:dyDescent="0.2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2:14" x14ac:dyDescent="0.25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2:14" x14ac:dyDescent="0.2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2:14" x14ac:dyDescent="0.25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2:14" x14ac:dyDescent="0.2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2:14" x14ac:dyDescent="0.25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2:14" x14ac:dyDescent="0.25">
      <c r="D61" s="14"/>
      <c r="E61" s="20"/>
      <c r="F61" s="21"/>
      <c r="G61" s="22"/>
      <c r="H61" s="14"/>
      <c r="I61" s="14"/>
      <c r="J61" s="14"/>
      <c r="K61" s="14"/>
      <c r="L61" s="14"/>
      <c r="M61" s="14"/>
      <c r="N61" s="14"/>
    </row>
    <row r="62" spans="2:14" x14ac:dyDescent="0.25">
      <c r="D62" s="14"/>
      <c r="E62" s="20"/>
      <c r="F62" s="21"/>
      <c r="G62" s="22"/>
      <c r="H62" s="14"/>
      <c r="I62" s="14"/>
      <c r="J62" s="14"/>
      <c r="K62" s="14"/>
      <c r="L62" s="14"/>
      <c r="M62" s="14"/>
      <c r="N62" s="14"/>
    </row>
    <row r="63" spans="2:14" x14ac:dyDescent="0.25">
      <c r="D63" s="14"/>
      <c r="E63" s="20"/>
      <c r="F63" s="18"/>
      <c r="G63" s="14"/>
      <c r="H63" s="14"/>
      <c r="I63" s="14"/>
      <c r="J63" s="14"/>
      <c r="K63" s="14"/>
      <c r="L63" s="14"/>
      <c r="M63" s="14"/>
      <c r="N63" s="14"/>
    </row>
    <row r="64" spans="2:14" x14ac:dyDescent="0.25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4:14" x14ac:dyDescent="0.25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4:14" x14ac:dyDescent="0.25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4:14" x14ac:dyDescent="0.25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4:14" x14ac:dyDescent="0.25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4:14" x14ac:dyDescent="0.25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4:14" x14ac:dyDescent="0.25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4:14" x14ac:dyDescent="0.25">
      <c r="D71" s="14"/>
      <c r="E71" s="14"/>
      <c r="F71" s="23"/>
      <c r="G71" s="14"/>
      <c r="H71" s="14"/>
      <c r="I71" s="14"/>
      <c r="J71" s="14"/>
      <c r="K71" s="23"/>
      <c r="L71" s="14"/>
      <c r="M71" s="14"/>
      <c r="N71" s="14"/>
    </row>
    <row r="72" spans="4:14" x14ac:dyDescent="0.25">
      <c r="D72" s="14"/>
      <c r="E72" s="14"/>
      <c r="F72" s="24"/>
      <c r="G72" s="25"/>
      <c r="H72" s="14"/>
      <c r="I72" s="14"/>
      <c r="J72" s="14"/>
      <c r="K72" s="24"/>
      <c r="L72" s="25"/>
      <c r="M72" s="14"/>
      <c r="N72" s="14"/>
    </row>
    <row r="73" spans="4:14" x14ac:dyDescent="0.25">
      <c r="D73" s="14"/>
      <c r="E73" s="14"/>
      <c r="F73" s="23"/>
      <c r="G73" s="14"/>
      <c r="H73" s="14"/>
      <c r="I73" s="14"/>
      <c r="J73" s="14"/>
      <c r="K73" s="26"/>
      <c r="L73" s="14"/>
      <c r="M73" s="14"/>
      <c r="N73" s="14"/>
    </row>
    <row r="74" spans="4:14" x14ac:dyDescent="0.25">
      <c r="D74" s="14"/>
      <c r="E74" s="14"/>
      <c r="F74" s="23"/>
      <c r="G74" s="14"/>
      <c r="H74" s="14"/>
      <c r="I74" s="14"/>
      <c r="J74" s="14"/>
      <c r="K74" s="23"/>
      <c r="L74" s="14"/>
      <c r="M74" s="14"/>
      <c r="N74" s="14"/>
    </row>
    <row r="75" spans="4:14" x14ac:dyDescent="0.25">
      <c r="D75" s="14"/>
      <c r="E75" s="14"/>
      <c r="F75" s="26"/>
      <c r="G75" s="14"/>
      <c r="H75" s="14"/>
      <c r="I75" s="14"/>
      <c r="J75" s="14"/>
      <c r="K75" s="26"/>
      <c r="L75" s="14"/>
      <c r="M75" s="14"/>
      <c r="N75" s="14"/>
    </row>
    <row r="76" spans="4:14" x14ac:dyDescent="0.25">
      <c r="D76" s="14"/>
      <c r="E76" s="14"/>
      <c r="F76" s="23"/>
      <c r="G76" s="14"/>
      <c r="H76" s="14"/>
      <c r="I76" s="14"/>
      <c r="J76" s="14"/>
      <c r="K76" s="23"/>
      <c r="L76" s="14"/>
      <c r="M76" s="14"/>
      <c r="N76" s="14"/>
    </row>
    <row r="77" spans="4:14" x14ac:dyDescent="0.25">
      <c r="D77" s="14"/>
      <c r="E77" s="27"/>
      <c r="F77" s="23"/>
      <c r="G77" s="23"/>
      <c r="H77" s="23"/>
      <c r="I77" s="14"/>
      <c r="J77" s="27"/>
      <c r="K77" s="23"/>
      <c r="L77" s="23"/>
      <c r="M77" s="23"/>
      <c r="N77" s="14"/>
    </row>
    <row r="78" spans="4:14" x14ac:dyDescent="0.25"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4:14" x14ac:dyDescent="0.25"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4:14" x14ac:dyDescent="0.25"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4:14" x14ac:dyDescent="0.25">
      <c r="D81" s="14"/>
      <c r="E81" s="14"/>
      <c r="F81" s="14"/>
      <c r="G81" s="28"/>
      <c r="H81" s="14"/>
      <c r="I81" s="14"/>
      <c r="J81" s="14"/>
      <c r="K81" s="14"/>
      <c r="L81" s="28"/>
      <c r="M81" s="14"/>
      <c r="N81" s="14"/>
    </row>
    <row r="82" spans="4:14" x14ac:dyDescent="0.25">
      <c r="D82" s="14"/>
      <c r="E82" s="14"/>
      <c r="F82" s="18"/>
      <c r="G82" s="14"/>
      <c r="H82" s="14"/>
      <c r="I82" s="14"/>
      <c r="J82" s="14"/>
      <c r="K82" s="18"/>
      <c r="L82" s="14"/>
      <c r="M82" s="14"/>
      <c r="N82" s="14"/>
    </row>
    <row r="83" spans="4:14" x14ac:dyDescent="0.25">
      <c r="D83" s="14"/>
      <c r="E83" s="14"/>
      <c r="F83" s="18"/>
      <c r="G83" s="14"/>
      <c r="H83" s="14"/>
      <c r="I83" s="14"/>
      <c r="J83" s="14"/>
      <c r="K83" s="18"/>
      <c r="L83" s="14"/>
      <c r="M83" s="14"/>
      <c r="N83" s="14"/>
    </row>
    <row r="84" spans="4:14" x14ac:dyDescent="0.25">
      <c r="D84" s="14"/>
      <c r="E84" s="14"/>
      <c r="F84" s="18"/>
      <c r="G84" s="14"/>
      <c r="H84" s="14"/>
      <c r="I84" s="14"/>
      <c r="J84" s="14"/>
      <c r="K84" s="18"/>
      <c r="L84" s="14"/>
      <c r="M84" s="14"/>
      <c r="N84" s="14"/>
    </row>
    <row r="85" spans="4:14" x14ac:dyDescent="0.25"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4:14" x14ac:dyDescent="0.25"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4:14" x14ac:dyDescent="0.25"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4:14" x14ac:dyDescent="0.25"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</sheetData>
  <mergeCells count="1">
    <mergeCell ref="A1:C1"/>
  </mergeCells>
  <phoneticPr fontId="10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L21" sqref="L21"/>
    </sheetView>
  </sheetViews>
  <sheetFormatPr defaultRowHeight="15.75" x14ac:dyDescent="0.25"/>
  <cols>
    <col min="1" max="1" width="18.75" customWidth="1"/>
    <col min="13" max="13" width="14.625" bestFit="1" customWidth="1"/>
  </cols>
  <sheetData>
    <row r="1" spans="1:14" ht="37.5" x14ac:dyDescent="0.25">
      <c r="A1" s="16" t="s">
        <v>4</v>
      </c>
    </row>
    <row r="2" spans="1:14" x14ac:dyDescent="0.25">
      <c r="A2" s="3">
        <v>100.2</v>
      </c>
    </row>
    <row r="3" spans="1:14" x14ac:dyDescent="0.25">
      <c r="A3" s="3">
        <v>350.5</v>
      </c>
    </row>
    <row r="4" spans="1:14" x14ac:dyDescent="0.25">
      <c r="A4" s="3">
        <v>500.4</v>
      </c>
    </row>
    <row r="5" spans="1:14" x14ac:dyDescent="0.25">
      <c r="A5" s="3">
        <v>500.3</v>
      </c>
    </row>
    <row r="6" spans="1:14" x14ac:dyDescent="0.25">
      <c r="A6" s="3">
        <v>450</v>
      </c>
    </row>
    <row r="7" spans="1:14" x14ac:dyDescent="0.25">
      <c r="A7" s="3">
        <v>500.3</v>
      </c>
      <c r="E7" t="e">
        <f>_xlfn.CONFIDENCE.NORM(E4,'Exercicio 4'!G18aE5,E6)</f>
        <v>#NAME?</v>
      </c>
    </row>
    <row r="8" spans="1:14" x14ac:dyDescent="0.25">
      <c r="A8" s="3">
        <v>200</v>
      </c>
      <c r="M8" t="s">
        <v>31</v>
      </c>
      <c r="N8" s="5">
        <f>AVERAGE(A2:A41)</f>
        <v>521.38374999999985</v>
      </c>
    </row>
    <row r="9" spans="1:14" x14ac:dyDescent="0.25">
      <c r="A9" s="3">
        <v>250.5</v>
      </c>
      <c r="M9" t="s">
        <v>30</v>
      </c>
      <c r="N9">
        <f>_xlfn.STDEV.S(A2:A41)</f>
        <v>364.86032880659837</v>
      </c>
    </row>
    <row r="10" spans="1:14" x14ac:dyDescent="0.25">
      <c r="A10" s="3">
        <v>600.20000000000005</v>
      </c>
    </row>
    <row r="11" spans="1:14" x14ac:dyDescent="0.25">
      <c r="A11" s="3">
        <v>450.3</v>
      </c>
    </row>
    <row r="12" spans="1:14" x14ac:dyDescent="0.25">
      <c r="A12" s="3">
        <v>350.2</v>
      </c>
    </row>
    <row r="13" spans="1:14" x14ac:dyDescent="0.25">
      <c r="A13" s="3">
        <v>300.3</v>
      </c>
    </row>
    <row r="14" spans="1:14" x14ac:dyDescent="0.25">
      <c r="A14" s="3">
        <v>550</v>
      </c>
    </row>
    <row r="15" spans="1:14" x14ac:dyDescent="0.25">
      <c r="A15" s="3">
        <v>100</v>
      </c>
    </row>
    <row r="16" spans="1:14" x14ac:dyDescent="0.25">
      <c r="A16" s="3">
        <v>120.5</v>
      </c>
    </row>
    <row r="17" spans="1:11" x14ac:dyDescent="0.25">
      <c r="A17" s="3">
        <v>200</v>
      </c>
      <c r="G17" s="52" t="s">
        <v>40</v>
      </c>
      <c r="H17" s="53">
        <f>_xlfn.QUARTILE.EXC(A2:A41,1)</f>
        <v>266.32499999999999</v>
      </c>
      <c r="J17" s="66" t="s">
        <v>43</v>
      </c>
      <c r="K17" s="66" t="s">
        <v>44</v>
      </c>
    </row>
    <row r="18" spans="1:11" x14ac:dyDescent="0.25">
      <c r="A18" s="3">
        <v>400.7</v>
      </c>
      <c r="G18" s="52" t="s">
        <v>41</v>
      </c>
      <c r="H18" s="53">
        <f>_xlfn.QUARTILE.EXC(A2:A41,2)</f>
        <v>400.6</v>
      </c>
      <c r="J18" s="65">
        <v>1550.5</v>
      </c>
      <c r="K18" s="65">
        <f>(J18-N8)/N9</f>
        <v>2.8205758991833392</v>
      </c>
    </row>
    <row r="19" spans="1:11" x14ac:dyDescent="0.25">
      <c r="A19" s="3">
        <v>780.65</v>
      </c>
      <c r="G19" s="52" t="s">
        <v>42</v>
      </c>
      <c r="H19" s="53">
        <f>_xlfn.QUARTILE.EXC(A2:A41,3)</f>
        <v>604.02499999999998</v>
      </c>
      <c r="J19" s="65">
        <v>1300</v>
      </c>
      <c r="K19" s="65">
        <f>(J19-N8)/N9</f>
        <v>2.1340118081533648</v>
      </c>
    </row>
    <row r="20" spans="1:11" x14ac:dyDescent="0.25">
      <c r="A20" s="3">
        <v>350.4</v>
      </c>
      <c r="J20" s="65">
        <v>1130.5</v>
      </c>
      <c r="K20" s="65">
        <f>(J20-N8)/N9</f>
        <v>1.6694504770971541</v>
      </c>
    </row>
    <row r="21" spans="1:11" x14ac:dyDescent="0.25">
      <c r="A21" s="3">
        <v>1000.5</v>
      </c>
    </row>
    <row r="22" spans="1:11" x14ac:dyDescent="0.25">
      <c r="A22" s="3">
        <v>1150</v>
      </c>
    </row>
    <row r="23" spans="1:11" x14ac:dyDescent="0.25">
      <c r="A23" s="3">
        <v>1130.5</v>
      </c>
    </row>
    <row r="24" spans="1:11" x14ac:dyDescent="0.25">
      <c r="A24" s="3">
        <v>100.3</v>
      </c>
    </row>
    <row r="25" spans="1:11" x14ac:dyDescent="0.25">
      <c r="A25" s="3">
        <v>150.80000000000001</v>
      </c>
    </row>
    <row r="26" spans="1:11" x14ac:dyDescent="0.25">
      <c r="A26" s="3">
        <v>200.3</v>
      </c>
    </row>
    <row r="27" spans="1:11" x14ac:dyDescent="0.25">
      <c r="A27" s="3">
        <v>255</v>
      </c>
    </row>
    <row r="28" spans="1:11" x14ac:dyDescent="0.25">
      <c r="A28" s="3">
        <v>305.3</v>
      </c>
    </row>
    <row r="29" spans="1:11" x14ac:dyDescent="0.25">
      <c r="A29" s="3">
        <v>400</v>
      </c>
    </row>
    <row r="30" spans="1:11" x14ac:dyDescent="0.25">
      <c r="A30" s="3">
        <v>380</v>
      </c>
    </row>
    <row r="31" spans="1:11" x14ac:dyDescent="0.25">
      <c r="A31" s="3">
        <v>600</v>
      </c>
    </row>
    <row r="32" spans="1:11" x14ac:dyDescent="0.25">
      <c r="A32" s="3">
        <v>500.3</v>
      </c>
    </row>
    <row r="33" spans="1:1" x14ac:dyDescent="0.25">
      <c r="A33" s="3">
        <v>400.5</v>
      </c>
    </row>
    <row r="34" spans="1:1" x14ac:dyDescent="0.25">
      <c r="A34" s="3">
        <v>355</v>
      </c>
    </row>
    <row r="35" spans="1:1" x14ac:dyDescent="0.25">
      <c r="A35" s="3">
        <v>1300</v>
      </c>
    </row>
    <row r="36" spans="1:1" x14ac:dyDescent="0.25">
      <c r="A36" s="3">
        <v>900</v>
      </c>
    </row>
    <row r="37" spans="1:1" x14ac:dyDescent="0.25">
      <c r="A37" s="3">
        <v>1550.5</v>
      </c>
    </row>
    <row r="38" spans="1:1" x14ac:dyDescent="0.25">
      <c r="A38" s="3">
        <v>1100.5999999999999</v>
      </c>
    </row>
    <row r="39" spans="1:1" x14ac:dyDescent="0.25">
      <c r="A39" s="3">
        <v>605.29999999999995</v>
      </c>
    </row>
    <row r="40" spans="1:1" x14ac:dyDescent="0.25">
      <c r="A40" s="3">
        <v>1110</v>
      </c>
    </row>
    <row r="41" spans="1:1" x14ac:dyDescent="0.25">
      <c r="A41" s="3">
        <v>305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F7" sqref="F7"/>
    </sheetView>
  </sheetViews>
  <sheetFormatPr defaultRowHeight="15.75" x14ac:dyDescent="0.25"/>
  <cols>
    <col min="1" max="1" width="14.25" bestFit="1" customWidth="1"/>
    <col min="4" max="4" width="21.625" bestFit="1" customWidth="1"/>
    <col min="5" max="5" width="10.375" bestFit="1" customWidth="1"/>
    <col min="9" max="9" width="9.25" customWidth="1"/>
    <col min="10" max="10" width="10.5" bestFit="1" customWidth="1"/>
  </cols>
  <sheetData>
    <row r="1" spans="1:7" ht="37.5" x14ac:dyDescent="0.25">
      <c r="A1" s="16" t="s">
        <v>4</v>
      </c>
    </row>
    <row r="2" spans="1:7" x14ac:dyDescent="0.25">
      <c r="A2" s="3">
        <v>100.2</v>
      </c>
      <c r="D2" s="70" t="s">
        <v>46</v>
      </c>
      <c r="F2" s="56"/>
      <c r="G2" s="56"/>
    </row>
    <row r="3" spans="1:7" x14ac:dyDescent="0.25">
      <c r="A3" s="3">
        <v>350.5</v>
      </c>
      <c r="D3" s="54" t="s">
        <v>32</v>
      </c>
      <c r="E3" s="55">
        <f>AVERAGE(A1:A41)</f>
        <v>521.38374999999985</v>
      </c>
      <c r="F3" s="58"/>
      <c r="G3" s="56"/>
    </row>
    <row r="4" spans="1:7" x14ac:dyDescent="0.25">
      <c r="A4" s="3">
        <v>500.4</v>
      </c>
      <c r="D4" s="54" t="s">
        <v>33</v>
      </c>
      <c r="E4" s="57">
        <v>0.95</v>
      </c>
      <c r="F4" s="56"/>
      <c r="G4" s="56"/>
    </row>
    <row r="5" spans="1:7" x14ac:dyDescent="0.25">
      <c r="A5" s="3">
        <v>500.3</v>
      </c>
      <c r="D5" s="54" t="s">
        <v>34</v>
      </c>
      <c r="E5" s="59">
        <v>0.05</v>
      </c>
      <c r="F5" s="56"/>
      <c r="G5" s="56"/>
    </row>
    <row r="6" spans="1:7" x14ac:dyDescent="0.25">
      <c r="A6" s="3">
        <v>450</v>
      </c>
      <c r="D6" s="54" t="s">
        <v>35</v>
      </c>
      <c r="E6" s="59">
        <f>_xlfn.STDEV.S(A1:A41)</f>
        <v>364.86032880659837</v>
      </c>
      <c r="F6" s="56"/>
      <c r="G6" s="56"/>
    </row>
    <row r="7" spans="1:7" x14ac:dyDescent="0.25">
      <c r="A7" s="3">
        <v>500.3</v>
      </c>
      <c r="D7" s="54" t="s">
        <v>36</v>
      </c>
      <c r="E7" s="60">
        <f>COUNT(A2:A41)</f>
        <v>40</v>
      </c>
      <c r="F7" s="56"/>
      <c r="G7" s="56"/>
    </row>
    <row r="8" spans="1:7" x14ac:dyDescent="0.25">
      <c r="A8" s="3">
        <v>200</v>
      </c>
      <c r="D8" s="61" t="s">
        <v>37</v>
      </c>
      <c r="E8" s="59">
        <f>_xlfn.CONFIDENCE.NORM(E5,E6,E7)</f>
        <v>113.06930963966926</v>
      </c>
      <c r="F8" s="63" t="s">
        <v>39</v>
      </c>
      <c r="G8" s="64">
        <f>E3+E8</f>
        <v>634.45305963966916</v>
      </c>
    </row>
    <row r="9" spans="1:7" x14ac:dyDescent="0.25">
      <c r="A9" s="3">
        <v>250.5</v>
      </c>
      <c r="D9" s="62" t="s">
        <v>38</v>
      </c>
      <c r="E9" s="63">
        <f>E3-E8</f>
        <v>408.31444036033059</v>
      </c>
    </row>
    <row r="10" spans="1:7" x14ac:dyDescent="0.25">
      <c r="A10" s="3">
        <v>600.20000000000005</v>
      </c>
    </row>
    <row r="11" spans="1:7" x14ac:dyDescent="0.25">
      <c r="A11" s="3">
        <v>450.3</v>
      </c>
    </row>
    <row r="12" spans="1:7" x14ac:dyDescent="0.25">
      <c r="A12" s="3">
        <v>350.2</v>
      </c>
      <c r="D12" s="69" t="s">
        <v>45</v>
      </c>
      <c r="F12" s="56"/>
      <c r="G12" s="56"/>
    </row>
    <row r="13" spans="1:7" x14ac:dyDescent="0.25">
      <c r="A13" s="3">
        <v>300.3</v>
      </c>
      <c r="D13" s="54" t="s">
        <v>32</v>
      </c>
      <c r="E13" s="55">
        <f>AVERAGE(A1:A41)</f>
        <v>521.38374999999985</v>
      </c>
      <c r="F13" s="58"/>
      <c r="G13" s="56"/>
    </row>
    <row r="14" spans="1:7" x14ac:dyDescent="0.25">
      <c r="A14" s="3">
        <v>550</v>
      </c>
      <c r="D14" s="54" t="s">
        <v>33</v>
      </c>
      <c r="E14" s="57">
        <v>0.95</v>
      </c>
      <c r="F14" s="56"/>
      <c r="G14" s="56"/>
    </row>
    <row r="15" spans="1:7" x14ac:dyDescent="0.25">
      <c r="A15" s="3">
        <v>100</v>
      </c>
      <c r="D15" s="54" t="s">
        <v>34</v>
      </c>
      <c r="E15" s="59">
        <v>0.05</v>
      </c>
      <c r="F15" s="56"/>
      <c r="G15" s="56"/>
    </row>
    <row r="16" spans="1:7" x14ac:dyDescent="0.25">
      <c r="A16" s="3">
        <v>120.5</v>
      </c>
      <c r="D16" s="54" t="s">
        <v>35</v>
      </c>
      <c r="E16" s="59">
        <f>_xlfn.STDEV.S(A1:A41)</f>
        <v>364.86032880659837</v>
      </c>
      <c r="F16" s="56"/>
      <c r="G16" s="56"/>
    </row>
    <row r="17" spans="1:7" x14ac:dyDescent="0.25">
      <c r="A17" s="3">
        <v>200</v>
      </c>
      <c r="D17" s="54" t="s">
        <v>36</v>
      </c>
      <c r="E17" s="60">
        <f>COUNT(A2:A41)</f>
        <v>40</v>
      </c>
      <c r="F17" s="56"/>
      <c r="G17" s="56"/>
    </row>
    <row r="18" spans="1:7" x14ac:dyDescent="0.25">
      <c r="A18" s="3">
        <v>400.7</v>
      </c>
      <c r="D18" s="61" t="s">
        <v>37</v>
      </c>
      <c r="E18" s="59">
        <f>SUM(E8-50)</f>
        <v>63.069309639669257</v>
      </c>
      <c r="F18" s="63" t="s">
        <v>39</v>
      </c>
      <c r="G18" s="64">
        <f>E13+E18</f>
        <v>584.45305963966916</v>
      </c>
    </row>
    <row r="19" spans="1:7" x14ac:dyDescent="0.25">
      <c r="A19" s="3">
        <v>780.65</v>
      </c>
      <c r="D19" s="62" t="s">
        <v>38</v>
      </c>
      <c r="E19" s="63">
        <f>E13-E18</f>
        <v>458.31444036033059</v>
      </c>
    </row>
    <row r="20" spans="1:7" x14ac:dyDescent="0.25">
      <c r="A20" s="3">
        <v>350.4</v>
      </c>
    </row>
    <row r="21" spans="1:7" x14ac:dyDescent="0.25">
      <c r="A21" s="3">
        <v>1000.5</v>
      </c>
    </row>
    <row r="22" spans="1:7" x14ac:dyDescent="0.25">
      <c r="A22" s="3">
        <v>1150</v>
      </c>
    </row>
    <row r="23" spans="1:7" x14ac:dyDescent="0.25">
      <c r="A23" s="3">
        <v>1130.5</v>
      </c>
    </row>
    <row r="24" spans="1:7" x14ac:dyDescent="0.25">
      <c r="A24" s="3">
        <v>100.3</v>
      </c>
    </row>
    <row r="25" spans="1:7" x14ac:dyDescent="0.25">
      <c r="A25" s="3">
        <v>150.80000000000001</v>
      </c>
    </row>
    <row r="26" spans="1:7" x14ac:dyDescent="0.25">
      <c r="A26" s="3">
        <v>200.3</v>
      </c>
    </row>
    <row r="27" spans="1:7" x14ac:dyDescent="0.25">
      <c r="A27" s="3">
        <v>255</v>
      </c>
    </row>
    <row r="28" spans="1:7" x14ac:dyDescent="0.25">
      <c r="A28" s="3">
        <v>305.3</v>
      </c>
    </row>
    <row r="29" spans="1:7" x14ac:dyDescent="0.25">
      <c r="A29" s="3">
        <v>400</v>
      </c>
    </row>
    <row r="30" spans="1:7" x14ac:dyDescent="0.25">
      <c r="A30" s="3">
        <v>380</v>
      </c>
    </row>
    <row r="31" spans="1:7" x14ac:dyDescent="0.25">
      <c r="A31" s="3">
        <v>600</v>
      </c>
    </row>
    <row r="32" spans="1:7" x14ac:dyDescent="0.25">
      <c r="A32" s="3">
        <v>500.3</v>
      </c>
    </row>
    <row r="33" spans="1:1" x14ac:dyDescent="0.25">
      <c r="A33" s="3">
        <v>400.5</v>
      </c>
    </row>
    <row r="34" spans="1:1" x14ac:dyDescent="0.25">
      <c r="A34" s="3">
        <v>355</v>
      </c>
    </row>
    <row r="35" spans="1:1" x14ac:dyDescent="0.25">
      <c r="A35" s="3">
        <v>1300</v>
      </c>
    </row>
    <row r="36" spans="1:1" x14ac:dyDescent="0.25">
      <c r="A36" s="3">
        <v>900</v>
      </c>
    </row>
    <row r="37" spans="1:1" x14ac:dyDescent="0.25">
      <c r="A37" s="3">
        <v>1550.5</v>
      </c>
    </row>
    <row r="38" spans="1:1" x14ac:dyDescent="0.25">
      <c r="A38" s="3">
        <v>1100.5999999999999</v>
      </c>
    </row>
    <row r="39" spans="1:1" x14ac:dyDescent="0.25">
      <c r="A39" s="3">
        <v>605.29999999999995</v>
      </c>
    </row>
    <row r="40" spans="1:1" x14ac:dyDescent="0.25">
      <c r="A40" s="3">
        <v>1110</v>
      </c>
    </row>
    <row r="41" spans="1:1" x14ac:dyDescent="0.25">
      <c r="A41" s="3">
        <v>305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450C570E95F4D9A568D64275BF81C" ma:contentTypeVersion="3" ma:contentTypeDescription="Crie um novo documento." ma:contentTypeScope="" ma:versionID="f1b9e4ede04c6105d13cca309c605595">
  <xsd:schema xmlns:xsd="http://www.w3.org/2001/XMLSchema" xmlns:xs="http://www.w3.org/2001/XMLSchema" xmlns:p="http://schemas.microsoft.com/office/2006/metadata/properties" xmlns:ns2="7236e5c2-dc64-4bf6-97fb-a0a3cc308b62" targetNamespace="http://schemas.microsoft.com/office/2006/metadata/properties" ma:root="true" ma:fieldsID="d8be84e21e2a2f84c8aaa9fa1320de34" ns2:_="">
    <xsd:import namespace="7236e5c2-dc64-4bf6-97fb-a0a3cc308b6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6e5c2-dc64-4bf6-97fb-a0a3cc308b6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236e5c2-dc64-4bf6-97fb-a0a3cc308b62" xsi:nil="true"/>
  </documentManagement>
</p:properties>
</file>

<file path=customXml/itemProps1.xml><?xml version="1.0" encoding="utf-8"?>
<ds:datastoreItem xmlns:ds="http://schemas.openxmlformats.org/officeDocument/2006/customXml" ds:itemID="{1C1990EA-AE51-4B08-8C80-C25D6FA809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6e5c2-dc64-4bf6-97fb-a0a3cc308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6D9EE-3AC7-4F04-BDF0-B4A6CB789D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ABDBF-7F9D-4886-997A-8C6AD163FD9D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7236e5c2-dc64-4bf6-97fb-a0a3cc308b6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Exercicio 1 e 2</vt:lpstr>
      <vt:lpstr>Exericicio 3</vt:lpstr>
      <vt:lpstr>Amostra</vt:lpstr>
      <vt:lpstr>Exercicio 4</vt:lpstr>
      <vt:lpstr>Exercicio 5 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Evanivaldo Silva Junior</dc:creator>
  <cp:lastModifiedBy>Aluno19</cp:lastModifiedBy>
  <dcterms:created xsi:type="dcterms:W3CDTF">2016-04-01T11:51:51Z</dcterms:created>
  <dcterms:modified xsi:type="dcterms:W3CDTF">2022-06-08T23:14:35Z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0x0101001CC450C570E95F4D9A568D64275BF81C</vt:lpwstr>
  </property>
</Properties>
</file>