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odoi\Desktop\Toolbox EX\"/>
    </mc:Choice>
  </mc:AlternateContent>
  <xr:revisionPtr revIDLastSave="0" documentId="13_ncr:1_{F05DFF5E-DEC9-4FB1-9E33-009AA57B5AC7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RESISTORES" sheetId="1" r:id="rId1"/>
    <sheet name="LEDS" sheetId="3" r:id="rId2"/>
    <sheet name="SOT" sheetId="4" r:id="rId3"/>
    <sheet name="SOIC" sheetId="5" r:id="rId4"/>
    <sheet name="TO" sheetId="6" r:id="rId5"/>
    <sheet name="SM" sheetId="7" r:id="rId6"/>
    <sheet name="SO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L2" i="8"/>
  <c r="K2" i="8"/>
  <c r="M2" i="7"/>
  <c r="L2" i="7"/>
  <c r="K2" i="7"/>
  <c r="M2" i="6"/>
  <c r="L2" i="6"/>
  <c r="K2" i="6"/>
  <c r="L2" i="5"/>
  <c r="M2" i="5"/>
  <c r="K2" i="5"/>
  <c r="M2" i="4"/>
  <c r="L2" i="4"/>
  <c r="K2" i="4"/>
  <c r="E4" i="1"/>
  <c r="B3" i="1"/>
  <c r="D3" i="1"/>
  <c r="E3" i="1"/>
  <c r="G3" i="1"/>
  <c r="H3" i="1"/>
  <c r="J3" i="1"/>
  <c r="L3" i="1"/>
  <c r="B4" i="1"/>
  <c r="D4" i="1"/>
  <c r="G4" i="1"/>
  <c r="H4" i="1"/>
  <c r="J4" i="1"/>
  <c r="L4" i="1"/>
  <c r="G9" i="1"/>
  <c r="G8" i="1"/>
  <c r="E9" i="1"/>
  <c r="E8" i="1"/>
  <c r="B8" i="1"/>
  <c r="K8" i="1" s="1"/>
  <c r="D8" i="1"/>
  <c r="H8" i="1"/>
  <c r="J8" i="1"/>
  <c r="L8" i="1"/>
  <c r="B9" i="1"/>
  <c r="D9" i="1"/>
  <c r="H9" i="1"/>
  <c r="J9" i="1"/>
  <c r="L9" i="1"/>
  <c r="G7" i="1"/>
  <c r="E7" i="1"/>
  <c r="K7" i="1" s="1"/>
  <c r="B7" i="1"/>
  <c r="D7" i="1"/>
  <c r="H7" i="1"/>
  <c r="J7" i="1"/>
  <c r="L7" i="1"/>
  <c r="K6" i="1"/>
  <c r="L6" i="1"/>
  <c r="M6" i="1"/>
  <c r="H6" i="1"/>
  <c r="J6" i="1"/>
  <c r="G6" i="1"/>
  <c r="E6" i="1"/>
  <c r="B6" i="1"/>
  <c r="D6" i="1"/>
  <c r="M5" i="1"/>
  <c r="K5" i="1"/>
  <c r="L5" i="1"/>
  <c r="J5" i="1"/>
  <c r="H5" i="1"/>
  <c r="G5" i="1"/>
  <c r="E5" i="1"/>
  <c r="B5" i="1"/>
  <c r="D5" i="1"/>
  <c r="M3" i="3"/>
  <c r="L3" i="3"/>
  <c r="J3" i="3"/>
  <c r="H3" i="3"/>
  <c r="G3" i="3"/>
  <c r="E3" i="3"/>
  <c r="D3" i="3"/>
  <c r="B3" i="3"/>
  <c r="K3" i="3" s="1"/>
  <c r="K3" i="1" l="1"/>
  <c r="M3" i="1"/>
  <c r="M4" i="1"/>
  <c r="K4" i="1"/>
  <c r="K9" i="1"/>
  <c r="M9" i="1"/>
  <c r="M8" i="1"/>
  <c r="M7" i="1"/>
</calcChain>
</file>

<file path=xl/sharedStrings.xml><?xml version="1.0" encoding="utf-8"?>
<sst xmlns="http://schemas.openxmlformats.org/spreadsheetml/2006/main" count="103" uniqueCount="37">
  <si>
    <t>Dim. Nom.</t>
  </si>
  <si>
    <t>0603</t>
  </si>
  <si>
    <t>0805</t>
  </si>
  <si>
    <t>1206</t>
  </si>
  <si>
    <t>L-</t>
  </si>
  <si>
    <t>L</t>
  </si>
  <si>
    <t>L+</t>
  </si>
  <si>
    <t>W-</t>
  </si>
  <si>
    <t>W</t>
  </si>
  <si>
    <t>W+</t>
  </si>
  <si>
    <t>H-</t>
  </si>
  <si>
    <t>H</t>
  </si>
  <si>
    <t>H+</t>
  </si>
  <si>
    <t>A-</t>
  </si>
  <si>
    <t>A</t>
  </si>
  <si>
    <t>A+</t>
  </si>
  <si>
    <t>5050</t>
  </si>
  <si>
    <t>L [mm]</t>
  </si>
  <si>
    <t>W [mm]</t>
  </si>
  <si>
    <t>H [mm]</t>
  </si>
  <si>
    <t>L- [mm]</t>
  </si>
  <si>
    <t>L+ [mm]</t>
  </si>
  <si>
    <t>W- [mm]</t>
  </si>
  <si>
    <t>W+ [mm]</t>
  </si>
  <si>
    <t>H- [mm]</t>
  </si>
  <si>
    <t>H+ [mm]</t>
  </si>
  <si>
    <t>A [mm²]</t>
  </si>
  <si>
    <t>A+ [mm²]</t>
  </si>
  <si>
    <t>A- [mm²]</t>
  </si>
  <si>
    <t>1210</t>
  </si>
  <si>
    <t>1218</t>
  </si>
  <si>
    <t>2010</t>
  </si>
  <si>
    <t>SOIC-8N</t>
  </si>
  <si>
    <t>TO-92</t>
  </si>
  <si>
    <t>SMB</t>
  </si>
  <si>
    <t>SOD-128</t>
  </si>
  <si>
    <t>SOT-23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</si>
</sst>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1</xdr:row>
      <xdr:rowOff>66675</xdr:rowOff>
    </xdr:from>
    <xdr:to>
      <xdr:col>19</xdr:col>
      <xdr:colOff>571500</xdr:colOff>
      <xdr:row>17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257175"/>
          <a:ext cx="3524250" cy="2981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</xdr:row>
      <xdr:rowOff>156346</xdr:rowOff>
    </xdr:from>
    <xdr:to>
      <xdr:col>20</xdr:col>
      <xdr:colOff>400050</xdr:colOff>
      <xdr:row>21</xdr:row>
      <xdr:rowOff>115005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FA422FB-E3A9-2BB5-3C83-53D08362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346846"/>
          <a:ext cx="4095750" cy="3768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295275</xdr:colOff>
      <xdr:row>0</xdr:row>
      <xdr:rowOff>142875</xdr:rowOff>
    </xdr:from>
    <xdr:to>
      <xdr:col>24</xdr:col>
      <xdr:colOff>77105</xdr:colOff>
      <xdr:row>18</xdr:row>
      <xdr:rowOff>114775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D8B8FE-2045-D651-1F06-6EB0DE8A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142875"/>
          <a:ext cx="6487430" cy="340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26</xdr:col>
      <xdr:colOff>439232</xdr:colOff>
      <xdr:row>27</xdr:row>
      <xdr:rowOff>29270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7EC86-8EAB-864B-608D-20791404A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7754432" cy="49822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26</xdr:col>
      <xdr:colOff>258232</xdr:colOff>
      <xdr:row>45</xdr:row>
      <xdr:rowOff>124294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38E1CF-364F-D802-4712-939AF158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5334000"/>
          <a:ext cx="7573432" cy="33627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0</xdr:row>
      <xdr:rowOff>133350</xdr:rowOff>
    </xdr:from>
    <xdr:to>
      <xdr:col>29</xdr:col>
      <xdr:colOff>334771</xdr:colOff>
      <xdr:row>30</xdr:row>
      <xdr:rowOff>10305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20528B-195D-5BD0-19C4-9334D81A9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133350"/>
          <a:ext cx="10002646" cy="55919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6</xdr:row>
      <xdr:rowOff>152400</xdr:rowOff>
    </xdr:from>
    <xdr:to>
      <xdr:col>5</xdr:col>
      <xdr:colOff>314695</xdr:colOff>
      <xdr:row>14</xdr:row>
      <xdr:rowOff>57349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88696D-48AA-D5EF-24A4-157703E82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295400"/>
          <a:ext cx="2648320" cy="142894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6</xdr:row>
      <xdr:rowOff>142875</xdr:rowOff>
    </xdr:from>
    <xdr:to>
      <xdr:col>11</xdr:col>
      <xdr:colOff>67107</xdr:colOff>
      <xdr:row>12</xdr:row>
      <xdr:rowOff>143035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F93646-CA7C-8A26-C8EC-922CF1FA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1285875"/>
          <a:ext cx="3096057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workbookViewId="0">
      <selection activeCell="A2" sqref="A2:M2"/>
    </sheetView>
  </sheetViews>
  <sheetFormatPr defaultRowHeight="15" x14ac:dyDescent="0.25"/>
  <cols>
    <col min="1" max="1" width="10.42578125" style="3" bestFit="1" customWidth="1"/>
    <col min="2" max="13" width="9.140625" style="3"/>
  </cols>
  <sheetData>
    <row r="2" spans="1:13" s="8" customFormat="1" x14ac:dyDescent="0.25">
      <c r="A2" s="7" t="s">
        <v>0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</row>
    <row r="3" spans="1:13" x14ac:dyDescent="0.25">
      <c r="A3" s="4" t="s">
        <v>1</v>
      </c>
      <c r="B3" s="5">
        <f t="shared" ref="B3:B4" si="0">$C3-0.1</f>
        <v>1.5</v>
      </c>
      <c r="C3" s="5">
        <v>1.6</v>
      </c>
      <c r="D3" s="5">
        <f t="shared" ref="D3:D4" si="1">$C3+0.1</f>
        <v>1.7000000000000002</v>
      </c>
      <c r="E3" s="5">
        <f t="shared" ref="E3:E4" si="2">$F3-0.1</f>
        <v>0.70000000000000007</v>
      </c>
      <c r="F3" s="5">
        <v>0.8</v>
      </c>
      <c r="G3" s="5">
        <f t="shared" ref="G3:G4" si="3">$F3+0.1</f>
        <v>0.9</v>
      </c>
      <c r="H3" s="5">
        <f t="shared" ref="H3:H4" si="4">$I3-0.1</f>
        <v>0.35</v>
      </c>
      <c r="I3" s="5">
        <v>0.45</v>
      </c>
      <c r="J3" s="5">
        <f t="shared" ref="J3:J4" si="5">$I3+0.1</f>
        <v>0.55000000000000004</v>
      </c>
      <c r="K3" s="5">
        <f t="shared" ref="K3:K4" si="6">2*($B3*$E3+$B3*$H3+$E3*$H3)</f>
        <v>3.6399999999999997</v>
      </c>
      <c r="L3" s="5">
        <f t="shared" ref="L3:L4" si="7">2*($C3*$F3+$C3*$I3+$F3*$I3)</f>
        <v>4.7200000000000006</v>
      </c>
      <c r="M3" s="5">
        <f t="shared" ref="M3:M4" si="8">2*($D3*$G3+$D3*$J3+$G3*$J3)</f>
        <v>5.9200000000000008</v>
      </c>
    </row>
    <row r="4" spans="1:13" x14ac:dyDescent="0.25">
      <c r="A4" s="4" t="s">
        <v>2</v>
      </c>
      <c r="B4" s="5">
        <f t="shared" si="0"/>
        <v>1.9</v>
      </c>
      <c r="C4" s="5">
        <v>2</v>
      </c>
      <c r="D4" s="5">
        <f t="shared" si="1"/>
        <v>2.1</v>
      </c>
      <c r="E4" s="5">
        <f t="shared" si="2"/>
        <v>1.1499999999999999</v>
      </c>
      <c r="F4" s="5">
        <v>1.25</v>
      </c>
      <c r="G4" s="5">
        <f t="shared" si="3"/>
        <v>1.35</v>
      </c>
      <c r="H4" s="5">
        <f t="shared" si="4"/>
        <v>0.4</v>
      </c>
      <c r="I4" s="5">
        <v>0.5</v>
      </c>
      <c r="J4" s="5">
        <f t="shared" si="5"/>
        <v>0.6</v>
      </c>
      <c r="K4" s="5">
        <f t="shared" si="6"/>
        <v>6.8099999999999987</v>
      </c>
      <c r="L4" s="5">
        <f t="shared" si="7"/>
        <v>8.25</v>
      </c>
      <c r="M4" s="5">
        <f t="shared" si="8"/>
        <v>9.8100000000000023</v>
      </c>
    </row>
    <row r="5" spans="1:13" x14ac:dyDescent="0.25">
      <c r="A5" s="4" t="s">
        <v>3</v>
      </c>
      <c r="B5" s="5">
        <f>$C5-0.1</f>
        <v>3</v>
      </c>
      <c r="C5" s="5">
        <v>3.1</v>
      </c>
      <c r="D5" s="5">
        <f>$C5+0.1</f>
        <v>3.2</v>
      </c>
      <c r="E5" s="5">
        <f>$F5-0.1</f>
        <v>1.5</v>
      </c>
      <c r="F5" s="5">
        <v>1.6</v>
      </c>
      <c r="G5" s="5">
        <f>$F5+0.1</f>
        <v>1.7000000000000002</v>
      </c>
      <c r="H5" s="5">
        <f>$I5-0.1</f>
        <v>0.45000000000000007</v>
      </c>
      <c r="I5" s="5">
        <v>0.55000000000000004</v>
      </c>
      <c r="J5" s="5">
        <f>$I5+0.1</f>
        <v>0.65</v>
      </c>
      <c r="K5" s="5">
        <f>2*($B5*$E5+$B5*$H5+$E5*$H5)</f>
        <v>13.049999999999999</v>
      </c>
      <c r="L5" s="5">
        <f>2*($C5*$F5+$C5*$I5+$F5*$I5)</f>
        <v>15.090000000000002</v>
      </c>
      <c r="M5" s="5">
        <f>2*($D5*$G5+$D5*$J5+$G5*$J5)</f>
        <v>17.250000000000004</v>
      </c>
    </row>
    <row r="6" spans="1:13" x14ac:dyDescent="0.25">
      <c r="A6" s="4" t="s">
        <v>29</v>
      </c>
      <c r="B6" s="5">
        <f>$C6-0.1</f>
        <v>3</v>
      </c>
      <c r="C6" s="5">
        <v>3.1</v>
      </c>
      <c r="D6" s="5">
        <f>$C6+0.1</f>
        <v>3.2</v>
      </c>
      <c r="E6" s="5">
        <f>$F6-0.15</f>
        <v>2.4500000000000002</v>
      </c>
      <c r="F6" s="5">
        <v>2.6</v>
      </c>
      <c r="G6" s="5">
        <f>$F6+0.15</f>
        <v>2.75</v>
      </c>
      <c r="H6" s="5">
        <f>$I6-0.1</f>
        <v>0.45000000000000007</v>
      </c>
      <c r="I6" s="5">
        <v>0.55000000000000004</v>
      </c>
      <c r="J6" s="5">
        <f>$I6+0.1</f>
        <v>0.65</v>
      </c>
      <c r="K6" s="5">
        <f>2*($B6*$E6+$B6*$H6+$E6*$H6)</f>
        <v>19.605000000000004</v>
      </c>
      <c r="L6" s="5">
        <f>2*($C6*$F6+$C6*$I6+$F6*$I6)</f>
        <v>22.39</v>
      </c>
      <c r="M6" s="5">
        <f>2*($D6*$G6+$D6*$J6+$G6*$J6)</f>
        <v>25.335000000000001</v>
      </c>
    </row>
    <row r="7" spans="1:13" x14ac:dyDescent="0.25">
      <c r="A7" s="4" t="s">
        <v>30</v>
      </c>
      <c r="B7" s="5">
        <f>$C7-0.1</f>
        <v>3</v>
      </c>
      <c r="C7" s="5">
        <v>3.1</v>
      </c>
      <c r="D7" s="5">
        <f>$C7+0.1</f>
        <v>3.2</v>
      </c>
      <c r="E7" s="5">
        <f>$F7-0.1</f>
        <v>4.5</v>
      </c>
      <c r="F7" s="5">
        <v>4.5999999999999996</v>
      </c>
      <c r="G7" s="5">
        <f>$F7+0.1</f>
        <v>4.6999999999999993</v>
      </c>
      <c r="H7" s="5">
        <f>$I7-0.1</f>
        <v>0.45000000000000007</v>
      </c>
      <c r="I7" s="5">
        <v>0.55000000000000004</v>
      </c>
      <c r="J7" s="5">
        <f>$I7+0.1</f>
        <v>0.65</v>
      </c>
      <c r="K7" s="5">
        <f>2*($B7*$E7+$B7*$H7+$E7*$H7)</f>
        <v>33.75</v>
      </c>
      <c r="L7" s="5">
        <f>2*($C7*$F7+$C7*$I7+$F7*$I7)</f>
        <v>36.99</v>
      </c>
      <c r="M7" s="5">
        <f>2*($D7*$G7+$D7*$J7+$G7*$J7)</f>
        <v>40.349999999999994</v>
      </c>
    </row>
    <row r="8" spans="1:13" x14ac:dyDescent="0.25">
      <c r="A8" s="4" t="s">
        <v>31</v>
      </c>
      <c r="B8" s="5">
        <f t="shared" ref="B8:B9" si="9">$C8-0.1</f>
        <v>4.9000000000000004</v>
      </c>
      <c r="C8" s="5">
        <v>5</v>
      </c>
      <c r="D8" s="5">
        <f t="shared" ref="D8:D9" si="10">$C8+0.1</f>
        <v>5.0999999999999996</v>
      </c>
      <c r="E8" s="5">
        <f>$F8-0.15</f>
        <v>2.35</v>
      </c>
      <c r="F8" s="5">
        <v>2.5</v>
      </c>
      <c r="G8" s="5">
        <f>$F8+0.15</f>
        <v>2.65</v>
      </c>
      <c r="H8" s="5">
        <f t="shared" ref="H8:H9" si="11">$I8-0.1</f>
        <v>0.45000000000000007</v>
      </c>
      <c r="I8" s="5">
        <v>0.55000000000000004</v>
      </c>
      <c r="J8" s="5">
        <f t="shared" ref="J8:J9" si="12">$I8+0.1</f>
        <v>0.65</v>
      </c>
      <c r="K8" s="5">
        <f t="shared" ref="K8:K9" si="13">2*($B8*$E8+$B8*$H8+$E8*$H8)</f>
        <v>29.555</v>
      </c>
      <c r="L8" s="5">
        <f t="shared" ref="L8:L9" si="14">2*($C8*$F8+$C8*$I8+$F8*$I8)</f>
        <v>33.25</v>
      </c>
      <c r="M8" s="5">
        <f t="shared" ref="M8:M9" si="15">2*($D8*$G8+$D8*$J8+$G8*$J8)</f>
        <v>37.104999999999997</v>
      </c>
    </row>
    <row r="9" spans="1:13" x14ac:dyDescent="0.25">
      <c r="A9" s="6">
        <v>2512</v>
      </c>
      <c r="B9" s="5">
        <f t="shared" si="9"/>
        <v>6.25</v>
      </c>
      <c r="C9" s="5">
        <v>6.35</v>
      </c>
      <c r="D9" s="5">
        <f t="shared" si="10"/>
        <v>6.4499999999999993</v>
      </c>
      <c r="E9" s="5">
        <f>$F9-0.15</f>
        <v>2.95</v>
      </c>
      <c r="F9" s="5">
        <v>3.1</v>
      </c>
      <c r="G9" s="5">
        <f>$F9+0.15</f>
        <v>3.25</v>
      </c>
      <c r="H9" s="5">
        <f t="shared" si="11"/>
        <v>0.45000000000000007</v>
      </c>
      <c r="I9" s="5">
        <v>0.55000000000000004</v>
      </c>
      <c r="J9" s="5">
        <f t="shared" si="12"/>
        <v>0.65</v>
      </c>
      <c r="K9" s="5">
        <f t="shared" si="13"/>
        <v>45.155000000000001</v>
      </c>
      <c r="L9" s="5">
        <f t="shared" si="14"/>
        <v>49.765000000000001</v>
      </c>
      <c r="M9" s="5">
        <f t="shared" si="15"/>
        <v>54.534999999999997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8140-5849-412D-A46E-8ADFB5F36A3D}">
  <dimension ref="A2:M5"/>
  <sheetViews>
    <sheetView workbookViewId="0">
      <selection activeCell="E8" sqref="E8"/>
    </sheetView>
  </sheetViews>
  <sheetFormatPr defaultRowHeight="15" x14ac:dyDescent="0.25"/>
  <cols>
    <col min="1" max="1" width="10.42578125" style="3" bestFit="1" customWidth="1"/>
    <col min="2" max="13" width="9.140625" style="3"/>
  </cols>
  <sheetData>
    <row r="2" spans="1:13" x14ac:dyDescent="0.25">
      <c r="A2" s="2" t="s">
        <v>0</v>
      </c>
      <c r="B2" s="2" t="s">
        <v>20</v>
      </c>
      <c r="C2" s="2" t="s">
        <v>17</v>
      </c>
      <c r="D2" s="2" t="s">
        <v>21</v>
      </c>
      <c r="E2" s="2" t="s">
        <v>22</v>
      </c>
      <c r="F2" s="2" t="s">
        <v>18</v>
      </c>
      <c r="G2" s="2" t="s">
        <v>23</v>
      </c>
      <c r="H2" s="2" t="s">
        <v>24</v>
      </c>
      <c r="I2" s="2" t="s">
        <v>19</v>
      </c>
      <c r="J2" s="2" t="s">
        <v>25</v>
      </c>
      <c r="K2" s="2" t="s">
        <v>28</v>
      </c>
      <c r="L2" s="2" t="s">
        <v>26</v>
      </c>
      <c r="M2" s="2" t="s">
        <v>27</v>
      </c>
    </row>
    <row r="3" spans="1:13" x14ac:dyDescent="0.25">
      <c r="A3" s="4" t="s">
        <v>16</v>
      </c>
      <c r="B3" s="5">
        <f>$C3-0.05</f>
        <v>3.1500000000000004</v>
      </c>
      <c r="C3" s="5">
        <v>3.2</v>
      </c>
      <c r="D3" s="5">
        <f>$C3+0.05</f>
        <v>3.25</v>
      </c>
      <c r="E3" s="5">
        <f>$F3-0.05</f>
        <v>2.75</v>
      </c>
      <c r="F3" s="5">
        <v>2.8</v>
      </c>
      <c r="G3" s="5">
        <f>$F3+0.05</f>
        <v>2.8499999999999996</v>
      </c>
      <c r="H3" s="5">
        <f>$I3-0.05</f>
        <v>1.75</v>
      </c>
      <c r="I3" s="5">
        <v>1.8</v>
      </c>
      <c r="J3" s="5">
        <f>$I3+0.05</f>
        <v>1.85</v>
      </c>
      <c r="K3" s="5">
        <f>2*($B3*$E3+$B3*$H3+$E3*$H3)</f>
        <v>37.975000000000009</v>
      </c>
      <c r="L3" s="5">
        <f>2*($C3*$F3+$C3*$I3+$F3*$I3)</f>
        <v>39.519999999999996</v>
      </c>
      <c r="M3" s="5">
        <f>2*($D3*$G3+$D3*$J3+$G3*$J3)</f>
        <v>41.094999999999999</v>
      </c>
    </row>
    <row r="4" spans="1:13" x14ac:dyDescent="0.25">
      <c r="A4" s="1"/>
    </row>
    <row r="5" spans="1:13" x14ac:dyDescent="0.25">
      <c r="A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9530-D819-4BAD-8022-40BC59E50429}">
  <dimension ref="A1:M2"/>
  <sheetViews>
    <sheetView workbookViewId="0">
      <selection activeCell="A3" sqref="A3"/>
    </sheetView>
  </sheetViews>
  <sheetFormatPr defaultRowHeight="15" x14ac:dyDescent="0.25"/>
  <sheetData>
    <row r="1" spans="1:13" x14ac:dyDescent="0.2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25">
      <c r="A2" t="s">
        <v>36</v>
      </c>
      <c r="B2">
        <v>1.2</v>
      </c>
      <c r="C2">
        <v>1.3</v>
      </c>
      <c r="D2">
        <v>1.4</v>
      </c>
      <c r="E2">
        <v>2.8</v>
      </c>
      <c r="F2">
        <v>2.9</v>
      </c>
      <c r="G2">
        <v>3</v>
      </c>
      <c r="H2">
        <v>0.85</v>
      </c>
      <c r="I2">
        <v>0.97499999999999998</v>
      </c>
      <c r="J2">
        <v>1.1000000000000001</v>
      </c>
      <c r="K2" s="5">
        <f>2*($B2*$E2+$B2*$H2+$E2*$H2)</f>
        <v>13.52</v>
      </c>
      <c r="L2" s="5">
        <f>2*($C2*$F2+$C2*$J2+$F2*$J2)</f>
        <v>16.78</v>
      </c>
      <c r="M2" s="5">
        <f>2*($D2*$G2+$D2*$J2+$G2*$J2)</f>
        <v>18.079999999999998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BCD3-FA9A-48AF-A1DC-0BCE5E24F377}">
  <dimension ref="A1:M2"/>
  <sheetViews>
    <sheetView workbookViewId="0">
      <selection sqref="A1:M2"/>
    </sheetView>
  </sheetViews>
  <sheetFormatPr defaultRowHeight="15" x14ac:dyDescent="0.25"/>
  <sheetData>
    <row r="1" spans="1:13" x14ac:dyDescent="0.25">
      <c r="A1" s="2" t="s">
        <v>0</v>
      </c>
      <c r="B1" s="2" t="s">
        <v>20</v>
      </c>
      <c r="C1" s="2" t="s">
        <v>17</v>
      </c>
      <c r="D1" s="2" t="s">
        <v>21</v>
      </c>
      <c r="E1" s="2" t="s">
        <v>22</v>
      </c>
      <c r="F1" s="2" t="s">
        <v>18</v>
      </c>
      <c r="G1" s="2" t="s">
        <v>23</v>
      </c>
      <c r="H1" s="2" t="s">
        <v>24</v>
      </c>
      <c r="I1" s="2" t="s">
        <v>19</v>
      </c>
      <c r="J1" s="2" t="s">
        <v>25</v>
      </c>
      <c r="K1" s="2" t="s">
        <v>28</v>
      </c>
      <c r="L1" s="2" t="s">
        <v>26</v>
      </c>
      <c r="M1" s="2" t="s">
        <v>27</v>
      </c>
    </row>
    <row r="2" spans="1:13" x14ac:dyDescent="0.25">
      <c r="A2" s="4" t="s">
        <v>32</v>
      </c>
      <c r="B2" s="5">
        <v>3.71</v>
      </c>
      <c r="C2" s="5">
        <v>3.91</v>
      </c>
      <c r="D2" s="5">
        <v>3.99</v>
      </c>
      <c r="E2" s="5">
        <v>4.8</v>
      </c>
      <c r="F2" s="5">
        <v>4.9000000000000004</v>
      </c>
      <c r="G2" s="5">
        <v>5</v>
      </c>
      <c r="H2" s="5">
        <v>1.32</v>
      </c>
      <c r="I2" s="5">
        <v>1.42</v>
      </c>
      <c r="J2" s="5">
        <v>1.55</v>
      </c>
      <c r="K2" s="5">
        <f>2*($B2*$E2+$B2*$H2+$E2*$H2)</f>
        <v>58.082399999999993</v>
      </c>
      <c r="L2" s="5">
        <f>2*($C2*$F2+$C2*$I2+$F2*$I2)</f>
        <v>63.338400000000007</v>
      </c>
      <c r="M2" s="5">
        <f>2*($D2*$G2+$D2*$J2+$G2*$J2)</f>
        <v>67.769000000000005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349E-8978-44F8-84F6-0646FFF5E63B}">
  <dimension ref="A1:M2"/>
  <sheetViews>
    <sheetView zoomScale="80" zoomScaleNormal="80" workbookViewId="0">
      <selection activeCell="E3" sqref="E3"/>
    </sheetView>
  </sheetViews>
  <sheetFormatPr defaultRowHeight="15" x14ac:dyDescent="0.25"/>
  <sheetData>
    <row r="1" spans="1:13" x14ac:dyDescent="0.25">
      <c r="A1" s="2" t="s">
        <v>0</v>
      </c>
      <c r="B1" s="2" t="s">
        <v>20</v>
      </c>
      <c r="C1" s="2" t="s">
        <v>17</v>
      </c>
      <c r="D1" s="2" t="s">
        <v>21</v>
      </c>
      <c r="E1" s="2" t="s">
        <v>22</v>
      </c>
      <c r="F1" s="2" t="s">
        <v>18</v>
      </c>
      <c r="G1" s="2" t="s">
        <v>23</v>
      </c>
      <c r="H1" s="2" t="s">
        <v>24</v>
      </c>
      <c r="I1" s="2" t="s">
        <v>19</v>
      </c>
      <c r="J1" s="2" t="s">
        <v>25</v>
      </c>
      <c r="K1" s="2" t="s">
        <v>28</v>
      </c>
      <c r="L1" s="2" t="s">
        <v>26</v>
      </c>
      <c r="M1" s="2" t="s">
        <v>27</v>
      </c>
    </row>
    <row r="2" spans="1:13" x14ac:dyDescent="0.25">
      <c r="A2" s="4" t="s">
        <v>33</v>
      </c>
      <c r="B2" s="5">
        <v>3.87</v>
      </c>
      <c r="C2" s="5">
        <v>0</v>
      </c>
      <c r="D2" s="5">
        <v>4.78</v>
      </c>
      <c r="E2" s="5">
        <v>1.22</v>
      </c>
      <c r="F2" s="5">
        <v>0</v>
      </c>
      <c r="G2" s="5">
        <v>3.66</v>
      </c>
      <c r="H2" s="5">
        <v>4.32</v>
      </c>
      <c r="I2" s="5">
        <v>0</v>
      </c>
      <c r="J2" s="5">
        <v>4.83</v>
      </c>
      <c r="K2" s="5">
        <f>2*($B2*$E2+$B2*$H2+$E2*$H2)</f>
        <v>53.420400000000001</v>
      </c>
      <c r="L2" s="5">
        <f>2*($C2*$F2+$C2*$I2+$F2*$I2)</f>
        <v>0</v>
      </c>
      <c r="M2" s="5">
        <f>2*($D2*$G2+$D2*$J2+$G2*$J2)</f>
        <v>116.52000000000001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3C53-C339-4F35-ADAE-10AB13ADC61F}">
  <dimension ref="A1:M2"/>
  <sheetViews>
    <sheetView workbookViewId="0">
      <selection activeCell="J3" sqref="J3"/>
    </sheetView>
  </sheetViews>
  <sheetFormatPr defaultRowHeight="15" x14ac:dyDescent="0.25"/>
  <sheetData>
    <row r="1" spans="1:13" x14ac:dyDescent="0.25">
      <c r="A1" s="2" t="s">
        <v>0</v>
      </c>
      <c r="B1" s="2" t="s">
        <v>20</v>
      </c>
      <c r="C1" s="2" t="s">
        <v>17</v>
      </c>
      <c r="D1" s="2" t="s">
        <v>21</v>
      </c>
      <c r="E1" s="2" t="s">
        <v>22</v>
      </c>
      <c r="F1" s="2" t="s">
        <v>18</v>
      </c>
      <c r="G1" s="2" t="s">
        <v>23</v>
      </c>
      <c r="H1" s="2" t="s">
        <v>24</v>
      </c>
      <c r="I1" s="2" t="s">
        <v>19</v>
      </c>
      <c r="J1" s="2" t="s">
        <v>25</v>
      </c>
      <c r="K1" s="2" t="s">
        <v>28</v>
      </c>
      <c r="L1" s="2" t="s">
        <v>26</v>
      </c>
      <c r="M1" s="2" t="s">
        <v>27</v>
      </c>
    </row>
    <row r="2" spans="1:13" x14ac:dyDescent="0.25">
      <c r="A2" s="4" t="s">
        <v>34</v>
      </c>
      <c r="B2" s="5">
        <v>4.0599999999999996</v>
      </c>
      <c r="C2" s="5">
        <v>0</v>
      </c>
      <c r="D2" s="5">
        <v>4.8499999999999996</v>
      </c>
      <c r="E2" s="5">
        <v>3.3</v>
      </c>
      <c r="F2" s="5">
        <v>0</v>
      </c>
      <c r="G2" s="5">
        <v>3.94</v>
      </c>
      <c r="H2" s="5">
        <v>2</v>
      </c>
      <c r="I2" s="5">
        <v>0</v>
      </c>
      <c r="J2" s="5">
        <v>2.62</v>
      </c>
      <c r="K2" s="5">
        <f>2*($B2*$E2+$B2*$H2+$E2*$H2)</f>
        <v>56.23599999999999</v>
      </c>
      <c r="L2" s="5">
        <f>2*($C2*$F2+$C2*$I2+$F2*$I2)</f>
        <v>0</v>
      </c>
      <c r="M2" s="5">
        <f>2*($D2*$G2+$D2*$J2+$G2*$J2)</f>
        <v>84.277599999999993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06B2-47D9-4C6E-BBD4-4EED309B6BC4}">
  <dimension ref="A1:M2"/>
  <sheetViews>
    <sheetView tabSelected="1" workbookViewId="0">
      <selection activeCell="K7" sqref="K7"/>
    </sheetView>
  </sheetViews>
  <sheetFormatPr defaultRowHeight="15" x14ac:dyDescent="0.25"/>
  <sheetData>
    <row r="1" spans="1:13" x14ac:dyDescent="0.25">
      <c r="A1" s="2" t="s">
        <v>0</v>
      </c>
      <c r="B1" s="2" t="s">
        <v>20</v>
      </c>
      <c r="C1" s="2" t="s">
        <v>17</v>
      </c>
      <c r="D1" s="2" t="s">
        <v>21</v>
      </c>
      <c r="E1" s="2" t="s">
        <v>22</v>
      </c>
      <c r="F1" s="2" t="s">
        <v>18</v>
      </c>
      <c r="G1" s="2" t="s">
        <v>23</v>
      </c>
      <c r="H1" s="2" t="s">
        <v>24</v>
      </c>
      <c r="I1" s="2" t="s">
        <v>19</v>
      </c>
      <c r="J1" s="2" t="s">
        <v>25</v>
      </c>
      <c r="K1" s="2" t="s">
        <v>28</v>
      </c>
      <c r="L1" s="2" t="s">
        <v>26</v>
      </c>
      <c r="M1" s="2" t="s">
        <v>27</v>
      </c>
    </row>
    <row r="2" spans="1:13" x14ac:dyDescent="0.25">
      <c r="A2" s="4" t="s">
        <v>35</v>
      </c>
      <c r="B2" s="5">
        <v>3.6</v>
      </c>
      <c r="C2" s="5">
        <v>0</v>
      </c>
      <c r="D2" s="5">
        <v>4</v>
      </c>
      <c r="E2" s="5">
        <v>2.2999999999999998</v>
      </c>
      <c r="F2" s="5">
        <v>0</v>
      </c>
      <c r="G2" s="5">
        <v>2.7</v>
      </c>
      <c r="H2" s="5">
        <v>0.9</v>
      </c>
      <c r="I2" s="5">
        <v>0</v>
      </c>
      <c r="J2" s="5">
        <v>1.1000000000000001</v>
      </c>
      <c r="K2" s="5">
        <f>2*($B2*$E2+$B2*$H2+$E2*$H2)</f>
        <v>27.18</v>
      </c>
      <c r="L2" s="5">
        <f>2*($C2*$F2+$C2*$I2+$F2*$I2)</f>
        <v>0</v>
      </c>
      <c r="M2" s="5">
        <f>2*($D2*$G2+$D2*$J2+$G2*$J2)</f>
        <v>36.340000000000003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RESISTORES</vt:lpstr>
      <vt:lpstr>LEDS</vt:lpstr>
      <vt:lpstr>SOT</vt:lpstr>
      <vt:lpstr>SOIC</vt:lpstr>
      <vt:lpstr>TO</vt:lpstr>
      <vt:lpstr>SM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32bits</dc:creator>
  <cp:lastModifiedBy>Gabriel Godoi</cp:lastModifiedBy>
  <dcterms:created xsi:type="dcterms:W3CDTF">2024-10-18T11:45:14Z</dcterms:created>
  <dcterms:modified xsi:type="dcterms:W3CDTF">2024-11-07T12:04:21Z</dcterms:modified>
</cp:coreProperties>
</file>