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2120" windowHeight="8010"/>
  </bookViews>
  <sheets>
    <sheet name="dados" sheetId="1" r:id="rId1"/>
    <sheet name="salário" sheetId="6" r:id="rId2"/>
    <sheet name="idade" sheetId="7" r:id="rId3"/>
    <sheet name="Exercicio 1" sheetId="9" r:id="rId4"/>
    <sheet name="Exercício 2" sheetId="10" r:id="rId5"/>
    <sheet name="Plan1" sheetId="11" r:id="rId6"/>
  </sheets>
  <calcPr calcId="144525"/>
</workbook>
</file>

<file path=xl/calcChain.xml><?xml version="1.0" encoding="utf-8"?>
<calcChain xmlns="http://schemas.openxmlformats.org/spreadsheetml/2006/main">
  <c r="M14" i="10" l="1"/>
  <c r="M13" i="10"/>
  <c r="M12" i="10"/>
  <c r="M11" i="10"/>
  <c r="M10" i="10"/>
  <c r="M9" i="10"/>
  <c r="M8" i="10"/>
  <c r="L14" i="10"/>
  <c r="L13" i="10"/>
  <c r="L12" i="10"/>
  <c r="L11" i="10"/>
  <c r="L10" i="10"/>
  <c r="L9" i="10"/>
  <c r="L8" i="10"/>
  <c r="K15" i="10"/>
  <c r="K14" i="10"/>
  <c r="K9" i="10"/>
  <c r="K10" i="10"/>
  <c r="K11" i="10"/>
  <c r="K12" i="10"/>
  <c r="K13" i="10"/>
  <c r="K8" i="10"/>
  <c r="J15" i="10"/>
  <c r="L2" i="10"/>
  <c r="K3" i="10"/>
  <c r="K4" i="10"/>
  <c r="K2" i="10"/>
  <c r="G14" i="6"/>
  <c r="G13" i="6"/>
  <c r="G12" i="6"/>
  <c r="G11" i="6"/>
  <c r="G10" i="6"/>
  <c r="G9" i="6"/>
  <c r="F14" i="6"/>
  <c r="F10" i="6"/>
  <c r="F11" i="6"/>
  <c r="F12" i="6"/>
  <c r="F13" i="6"/>
  <c r="F9" i="6"/>
  <c r="E14" i="6"/>
  <c r="E10" i="6"/>
  <c r="E11" i="6"/>
  <c r="E12" i="6"/>
  <c r="E13" i="6"/>
  <c r="E9" i="6"/>
  <c r="I4" i="6"/>
  <c r="K7" i="9" l="1"/>
  <c r="G3" i="9"/>
  <c r="G2" i="9"/>
  <c r="G4" i="9" s="1"/>
  <c r="D3" i="6"/>
  <c r="H15" i="7" l="1"/>
  <c r="F15" i="7"/>
  <c r="G15" i="7" s="1"/>
  <c r="F4" i="7"/>
  <c r="F2" i="7"/>
  <c r="D4" i="6"/>
  <c r="D2" i="6"/>
  <c r="D15" i="6"/>
  <c r="E15" i="6" s="1"/>
  <c r="F15" i="6" s="1"/>
</calcChain>
</file>

<file path=xl/sharedStrings.xml><?xml version="1.0" encoding="utf-8"?>
<sst xmlns="http://schemas.openxmlformats.org/spreadsheetml/2006/main" count="296" uniqueCount="141">
  <si>
    <t xml:space="preserve">n. </t>
  </si>
  <si>
    <t>E. fundamental</t>
  </si>
  <si>
    <t>n. filhos</t>
  </si>
  <si>
    <t>solteiro</t>
  </si>
  <si>
    <t>casado</t>
  </si>
  <si>
    <t>E. médio</t>
  </si>
  <si>
    <t>superior</t>
  </si>
  <si>
    <t>interior</t>
  </si>
  <si>
    <t>capital</t>
  </si>
  <si>
    <t>outra</t>
  </si>
  <si>
    <t>divorciado</t>
  </si>
  <si>
    <t>viúvo</t>
  </si>
  <si>
    <t>Sexo</t>
  </si>
  <si>
    <t xml:space="preserve">* adaptada de BUSSAB, W. O.; MORETTIN, P. A. Estatística Básica. São Paulo: Saraiva, 2004, p.11. </t>
  </si>
  <si>
    <t>M</t>
  </si>
  <si>
    <t>F</t>
  </si>
  <si>
    <t>Fonte: dados fictícios</t>
  </si>
  <si>
    <t>salário  mínimo</t>
  </si>
  <si>
    <t>Idade  anos</t>
  </si>
  <si>
    <t>Estado Civil</t>
  </si>
  <si>
    <t>Grau de Instrução</t>
  </si>
  <si>
    <t>Região de Procedência</t>
  </si>
  <si>
    <t>Quadro 1: Informações sobre o estado civil, grau de instrução, número de filhos, salário mínimo, idade e procedência de 36 funcionários da seção de orçamentos da companhia MB*</t>
  </si>
  <si>
    <t>Total</t>
  </si>
  <si>
    <t>n. funcionários</t>
  </si>
  <si>
    <t>AT=</t>
  </si>
  <si>
    <t>k=</t>
  </si>
  <si>
    <t>amplitude total</t>
  </si>
  <si>
    <t>h=</t>
  </si>
  <si>
    <t>amplitude de classe</t>
  </si>
  <si>
    <t>Tabela 5: salários de 36 funcionários da Empresa MB</t>
  </si>
  <si>
    <t>Salários (s.m.)</t>
  </si>
  <si>
    <t>n. de classes</t>
  </si>
  <si>
    <t>anos</t>
  </si>
  <si>
    <t>Tabela 6: Idade dos 36 funcionários da Empresa MB</t>
  </si>
  <si>
    <t xml:space="preserve">Idade (anos) </t>
  </si>
  <si>
    <t>n=</t>
  </si>
  <si>
    <t>Dados ordenados (Rol)</t>
  </si>
  <si>
    <t>Dados brutos</t>
  </si>
  <si>
    <t>fi</t>
  </si>
  <si>
    <t>fr</t>
  </si>
  <si>
    <t>fr %</t>
  </si>
  <si>
    <t>Fac %</t>
  </si>
  <si>
    <r>
      <t xml:space="preserve">4,00 </t>
    </r>
    <r>
      <rPr>
        <sz val="11"/>
        <color theme="1"/>
        <rFont val="Calibri"/>
        <family val="2"/>
      </rPr>
      <t>Ͱ</t>
    </r>
    <r>
      <rPr>
        <sz val="11"/>
        <color theme="1"/>
        <rFont val="Calibri"/>
        <family val="2"/>
        <scheme val="minor"/>
      </rPr>
      <t xml:space="preserve">  7,22</t>
    </r>
  </si>
  <si>
    <t>7,22 Ͱ 10,44</t>
  </si>
  <si>
    <t>10,44 Ͱ 13,66</t>
  </si>
  <si>
    <t>13,66 Ͱ 16,88</t>
  </si>
  <si>
    <t>16,88 Ͱ 20,10</t>
  </si>
  <si>
    <t>20,10 Ͱ 23,32</t>
  </si>
  <si>
    <t>20 - 25</t>
  </si>
  <si>
    <t>26 - 30</t>
  </si>
  <si>
    <t>31 - 35</t>
  </si>
  <si>
    <t>36 - 40</t>
  </si>
  <si>
    <t>46 - 50</t>
  </si>
  <si>
    <t>41 - 45</t>
  </si>
  <si>
    <r>
      <t>l</t>
    </r>
    <r>
      <rPr>
        <sz val="11"/>
        <color rgb="FF000000"/>
        <rFont val="Arial"/>
        <family val="2"/>
      </rPr>
      <t xml:space="preserve">a) Amplitude total </t>
    </r>
  </si>
  <si>
    <r>
      <t>l</t>
    </r>
    <r>
      <rPr>
        <sz val="11"/>
        <color rgb="FF000000"/>
        <rFont val="Arial"/>
        <family val="2"/>
      </rPr>
      <t>b) Amplitude das classes</t>
    </r>
  </si>
  <si>
    <r>
      <t>l</t>
    </r>
    <r>
      <rPr>
        <sz val="11"/>
        <color rgb="FF000000"/>
        <rFont val="Arial"/>
        <family val="2"/>
      </rPr>
      <t>c) Número de classes</t>
    </r>
  </si>
  <si>
    <r>
      <t>l</t>
    </r>
    <r>
      <rPr>
        <sz val="11"/>
        <color rgb="FF000000"/>
        <rFont val="Arial"/>
        <family val="2"/>
      </rPr>
      <t>d) Frequência relativa da classe</t>
    </r>
  </si>
  <si>
    <r>
      <t>l</t>
    </r>
    <r>
      <rPr>
        <sz val="11"/>
        <color rgb="FF000000"/>
        <rFont val="Arial"/>
        <family val="2"/>
      </rPr>
      <t>f) Frequência acumulada crescente</t>
    </r>
  </si>
  <si>
    <r>
      <t>l</t>
    </r>
    <r>
      <rPr>
        <sz val="11"/>
        <color rgb="FF000000"/>
        <rFont val="Calibri"/>
        <family val="2"/>
        <scheme val="minor"/>
      </rPr>
      <t xml:space="preserve">a) Amplitude total </t>
    </r>
  </si>
  <si>
    <r>
      <t>l</t>
    </r>
    <r>
      <rPr>
        <sz val="11"/>
        <color rgb="FF000000"/>
        <rFont val="Calibri"/>
        <family val="2"/>
        <scheme val="minor"/>
      </rPr>
      <t>b) Amplitude das classes</t>
    </r>
  </si>
  <si>
    <r>
      <t>l</t>
    </r>
    <r>
      <rPr>
        <sz val="11"/>
        <color rgb="FF000000"/>
        <rFont val="Calibri"/>
        <family val="2"/>
        <scheme val="minor"/>
      </rPr>
      <t>c) Número de classes</t>
    </r>
  </si>
  <si>
    <r>
      <t>l</t>
    </r>
    <r>
      <rPr>
        <sz val="11"/>
        <color rgb="FF000000"/>
        <rFont val="Calibri"/>
        <family val="2"/>
        <scheme val="minor"/>
      </rPr>
      <t>e) Os pontos médios das classes</t>
    </r>
  </si>
  <si>
    <r>
      <t>l</t>
    </r>
    <r>
      <rPr>
        <sz val="11"/>
        <color rgb="FF000000"/>
        <rFont val="Calibri"/>
        <family val="2"/>
        <scheme val="minor"/>
      </rPr>
      <t>d) Frequência relativa da classe</t>
    </r>
  </si>
  <si>
    <r>
      <t>l</t>
    </r>
    <r>
      <rPr>
        <sz val="11"/>
        <color rgb="FF000000"/>
        <rFont val="Calibri"/>
        <family val="2"/>
        <scheme val="minor"/>
      </rPr>
      <t>f) Frequência acumulada crescente</t>
    </r>
  </si>
  <si>
    <t>32,3</t>
  </si>
  <si>
    <t>62,2</t>
  </si>
  <si>
    <t>10,3</t>
  </si>
  <si>
    <t>22,0</t>
  </si>
  <si>
    <t>13,1</t>
  </si>
  <si>
    <t>9,9</t>
  </si>
  <si>
    <t>11,9</t>
  </si>
  <si>
    <t>20,0</t>
  </si>
  <si>
    <t>36,4</t>
  </si>
  <si>
    <t>23,5</t>
  </si>
  <si>
    <t>18,0</t>
  </si>
  <si>
    <t>22,6</t>
  </si>
  <si>
    <t>20,3</t>
  </si>
  <si>
    <t>38,3</t>
  </si>
  <si>
    <t>19,6</t>
  </si>
  <si>
    <t>27,2</t>
  </si>
  <si>
    <t>28,9</t>
  </si>
  <si>
    <t>18,4</t>
  </si>
  <si>
    <t>27,3</t>
  </si>
  <si>
    <t>21,7</t>
  </si>
  <si>
    <t>23,7</t>
  </si>
  <si>
    <t>13,9</t>
  </si>
  <si>
    <t>36,3</t>
  </si>
  <si>
    <t>32,9</t>
  </si>
  <si>
    <t>29,7</t>
  </si>
  <si>
    <t>25,4</t>
  </si>
  <si>
    <t>23,8</t>
  </si>
  <si>
    <t>15,7</t>
  </si>
  <si>
    <t>17,0</t>
  </si>
  <si>
    <t>39,2</t>
  </si>
  <si>
    <t>22,7</t>
  </si>
  <si>
    <t>29,9</t>
  </si>
  <si>
    <t>18,3</t>
  </si>
  <si>
    <t>33,0</t>
  </si>
  <si>
    <r>
      <t>l</t>
    </r>
    <r>
      <rPr>
        <sz val="11"/>
        <color rgb="FF000000"/>
        <rFont val="Arial"/>
        <family val="2"/>
      </rPr>
      <t>e) Os pontos médios de classe</t>
    </r>
  </si>
  <si>
    <t>6 classes</t>
  </si>
  <si>
    <t>usarei 6</t>
  </si>
  <si>
    <t>tamanho da amostra</t>
  </si>
  <si>
    <t xml:space="preserve">Amplitude total </t>
  </si>
  <si>
    <t>número de classes</t>
  </si>
  <si>
    <t xml:space="preserve">amplitude de classe </t>
  </si>
  <si>
    <t xml:space="preserve"> maior - menor</t>
  </si>
  <si>
    <t>raiz de n</t>
  </si>
  <si>
    <t>AT/k</t>
  </si>
  <si>
    <t>Contas</t>
  </si>
  <si>
    <t>9.9  Ͱ 18.62</t>
  </si>
  <si>
    <t>18.62  Ͱ 27.34</t>
  </si>
  <si>
    <t>1) Dada a distribuição de frequência, determinar:</t>
  </si>
  <si>
    <t>2) Construir uma tabela de frequência e determinar:</t>
  </si>
  <si>
    <t>Rascunho:</t>
  </si>
  <si>
    <t xml:space="preserve">Tempo em segundos para carga de um aplicativo num sistema compartilhado </t>
  </si>
  <si>
    <t xml:space="preserve">Título: </t>
  </si>
  <si>
    <t>Considere os dados abaixo de taxa de desemprego de 34 municípios da microrregião Oeste de São Paulo.</t>
  </si>
  <si>
    <t>D. Brutos</t>
  </si>
  <si>
    <t>Rol</t>
  </si>
  <si>
    <t>h=AT/k</t>
  </si>
  <si>
    <t>Amplitude de classe = Amplitude total / número de classes</t>
  </si>
  <si>
    <t xml:space="preserve">Ex: </t>
  </si>
  <si>
    <t>AT= 10</t>
  </si>
  <si>
    <t>K=5</t>
  </si>
  <si>
    <t>h=10/5 = 2</t>
  </si>
  <si>
    <t>a)</t>
  </si>
  <si>
    <t>b)</t>
  </si>
  <si>
    <t>c)</t>
  </si>
  <si>
    <t>Tempo (s)</t>
  </si>
  <si>
    <t>fr%</t>
  </si>
  <si>
    <t>xi</t>
  </si>
  <si>
    <t>4.7 Ͱ 5.4</t>
  </si>
  <si>
    <t>5.4 Ͱ 6.1</t>
  </si>
  <si>
    <t>6.1 Ͱ 6.8</t>
  </si>
  <si>
    <t>6.8 Ͱ 7.5</t>
  </si>
  <si>
    <t>7.5 Ͱ 8.2</t>
  </si>
  <si>
    <t>8.2 Ͱ 8.9</t>
  </si>
  <si>
    <t>8.9 Ͱ 9.9</t>
  </si>
  <si>
    <t>ponto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</si>
</sst>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330066"/>
      <name val="Wingdings"/>
      <charset val="2"/>
    </font>
    <font>
      <sz val="11"/>
      <color rgb="FF000000"/>
      <name val="Arial"/>
      <family val="2"/>
    </font>
    <font>
      <sz val="11"/>
      <color rgb="FF330066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1" xfId="0" applyBorder="1"/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0" fillId="0" borderId="14" xfId="0" applyFill="1" applyBorder="1"/>
    <xf numFmtId="2" fontId="0" fillId="0" borderId="14" xfId="0" applyNumberFormat="1" applyFill="1" applyBorder="1"/>
    <xf numFmtId="0" fontId="0" fillId="0" borderId="14" xfId="0" applyFont="1" applyFill="1" applyBorder="1" applyAlignment="1">
      <alignment horizontal="center"/>
    </xf>
    <xf numFmtId="0" fontId="0" fillId="0" borderId="0" xfId="0" applyFill="1" applyAlignment="1"/>
    <xf numFmtId="0" fontId="0" fillId="0" borderId="1" xfId="0" applyFill="1" applyBorder="1" applyAlignment="1"/>
    <xf numFmtId="0" fontId="0" fillId="0" borderId="24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Fill="1" applyBorder="1" applyAlignment="1"/>
    <xf numFmtId="1" fontId="0" fillId="0" borderId="0" xfId="0" applyNumberFormat="1"/>
    <xf numFmtId="0" fontId="0" fillId="2" borderId="14" xfId="0" applyFill="1" applyBorder="1"/>
    <xf numFmtId="2" fontId="0" fillId="0" borderId="14" xfId="0" applyNumberFormat="1" applyBorder="1"/>
    <xf numFmtId="0" fontId="0" fillId="0" borderId="0" xfId="0" applyFont="1"/>
    <xf numFmtId="0" fontId="4" fillId="0" borderId="0" xfId="0" applyFont="1" applyAlignment="1">
      <alignment horizontal="left" vertical="center" indent="6" readingOrder="1"/>
    </xf>
    <xf numFmtId="0" fontId="5" fillId="0" borderId="0" xfId="0" applyFont="1" applyBorder="1" applyAlignment="1">
      <alignment horizontal="left" vertical="center" wrapText="1" readingOrder="1"/>
    </xf>
    <xf numFmtId="0" fontId="0" fillId="0" borderId="0" xfId="0" applyFont="1" applyBorder="1"/>
    <xf numFmtId="0" fontId="3" fillId="0" borderId="0" xfId="0" applyFont="1" applyBorder="1" applyAlignment="1">
      <alignment vertical="top" wrapText="1"/>
    </xf>
    <xf numFmtId="0" fontId="5" fillId="0" borderId="0" xfId="0" applyFont="1" applyAlignment="1">
      <alignment horizontal="left" vertical="center" indent="6" readingOrder="1"/>
    </xf>
    <xf numFmtId="2" fontId="5" fillId="0" borderId="0" xfId="0" applyNumberFormat="1" applyFont="1" applyBorder="1" applyAlignment="1">
      <alignment horizontal="left" vertical="center" wrapText="1" readingOrder="1"/>
    </xf>
    <xf numFmtId="2" fontId="0" fillId="0" borderId="0" xfId="0" applyNumberFormat="1" applyFont="1"/>
    <xf numFmtId="0" fontId="0" fillId="0" borderId="0" xfId="0" applyFont="1" applyFill="1" applyBorder="1"/>
    <xf numFmtId="0" fontId="5" fillId="0" borderId="0" xfId="0" applyFont="1" applyFill="1" applyBorder="1" applyAlignment="1">
      <alignment horizontal="left" vertical="center" wrapText="1" readingOrder="1"/>
    </xf>
    <xf numFmtId="0" fontId="5" fillId="0" borderId="0" xfId="0" applyFont="1"/>
    <xf numFmtId="2" fontId="5" fillId="0" borderId="0" xfId="0" applyNumberFormat="1" applyFont="1" applyBorder="1" applyAlignment="1">
      <alignment horizontal="center" vertical="center" wrapText="1" readingOrder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vertical="center" readingOrder="1"/>
    </xf>
    <xf numFmtId="0" fontId="5" fillId="0" borderId="0" xfId="0" applyFont="1" applyAlignment="1">
      <alignment vertical="center" wrapText="1" readingOrder="1"/>
    </xf>
    <xf numFmtId="0" fontId="6" fillId="0" borderId="0" xfId="0" applyFont="1" applyAlignment="1">
      <alignment vertical="center" wrapText="1" readingOrder="1"/>
    </xf>
    <xf numFmtId="0" fontId="6" fillId="0" borderId="0" xfId="0" applyFont="1" applyAlignment="1">
      <alignment vertical="center" readingOrder="1"/>
    </xf>
    <xf numFmtId="2" fontId="5" fillId="0" borderId="0" xfId="0" applyNumberFormat="1" applyFont="1" applyFill="1" applyBorder="1" applyAlignment="1">
      <alignment horizontal="left" vertical="center" wrapText="1" readingOrder="1"/>
    </xf>
    <xf numFmtId="164" fontId="5" fillId="0" borderId="0" xfId="0" applyNumberFormat="1" applyFont="1" applyFill="1" applyBorder="1" applyAlignment="1">
      <alignment horizontal="left" vertical="center" wrapText="1" readingOrder="1"/>
    </xf>
    <xf numFmtId="1" fontId="5" fillId="0" borderId="0" xfId="0" applyNumberFormat="1" applyFont="1" applyFill="1" applyBorder="1" applyAlignment="1">
      <alignment horizontal="left" vertical="center" wrapText="1" readingOrder="1"/>
    </xf>
    <xf numFmtId="164" fontId="0" fillId="0" borderId="0" xfId="0" applyNumberFormat="1" applyFont="1"/>
    <xf numFmtId="0" fontId="0" fillId="0" borderId="1" xfId="0" applyFont="1" applyBorder="1"/>
    <xf numFmtId="0" fontId="0" fillId="0" borderId="14" xfId="0" applyFont="1" applyBorder="1"/>
    <xf numFmtId="0" fontId="0" fillId="0" borderId="14" xfId="0" applyFont="1" applyFill="1" applyBorder="1"/>
    <xf numFmtId="0" fontId="5" fillId="0" borderId="14" xfId="0" applyFont="1" applyFill="1" applyBorder="1" applyAlignment="1">
      <alignment horizontal="center" vertical="center" wrapText="1" readingOrder="1"/>
    </xf>
    <xf numFmtId="0" fontId="0" fillId="0" borderId="14" xfId="0" applyFont="1" applyBorder="1" applyAlignment="1">
      <alignment horizontal="center" readingOrder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20" zoomScaleNormal="100" workbookViewId="0">
      <selection activeCell="P28" sqref="P28"/>
    </sheetView>
  </sheetViews>
  <sheetFormatPr defaultRowHeight="15" x14ac:dyDescent="0.25"/>
  <cols>
    <col min="1" max="1" width="3.28515625" customWidth="1"/>
    <col min="2" max="2" width="5.7109375" customWidth="1"/>
    <col min="3" max="3" width="11.42578125" customWidth="1"/>
    <col min="4" max="4" width="15.7109375" customWidth="1"/>
    <col min="5" max="5" width="8.85546875" customWidth="1"/>
    <col min="6" max="6" width="8" customWidth="1"/>
    <col min="7" max="7" width="7.42578125" style="3" customWidth="1"/>
    <col min="8" max="8" width="22" customWidth="1"/>
  </cols>
  <sheetData>
    <row r="1" spans="1:12" x14ac:dyDescent="0.25">
      <c r="A1" s="72" t="s">
        <v>22</v>
      </c>
      <c r="B1" s="73"/>
      <c r="C1" s="73"/>
      <c r="D1" s="73"/>
      <c r="E1" s="73"/>
      <c r="F1" s="73"/>
      <c r="G1" s="73"/>
      <c r="H1" s="74"/>
      <c r="I1" s="2"/>
      <c r="J1" s="2"/>
      <c r="K1" s="2"/>
      <c r="L1" s="2"/>
    </row>
    <row r="2" spans="1:12" ht="15.75" thickBot="1" x14ac:dyDescent="0.3">
      <c r="A2" s="75"/>
      <c r="B2" s="76"/>
      <c r="C2" s="76"/>
      <c r="D2" s="76"/>
      <c r="E2" s="76"/>
      <c r="F2" s="76"/>
      <c r="G2" s="76"/>
      <c r="H2" s="77"/>
      <c r="I2" s="2"/>
      <c r="J2" s="2"/>
      <c r="K2" s="2"/>
      <c r="L2" s="2"/>
    </row>
    <row r="3" spans="1:12" s="1" customFormat="1" x14ac:dyDescent="0.25">
      <c r="A3" s="82" t="s">
        <v>0</v>
      </c>
      <c r="B3" s="82" t="s">
        <v>12</v>
      </c>
      <c r="C3" s="80" t="s">
        <v>19</v>
      </c>
      <c r="D3" s="80" t="s">
        <v>20</v>
      </c>
      <c r="E3" s="82" t="s">
        <v>2</v>
      </c>
      <c r="F3" s="80" t="s">
        <v>17</v>
      </c>
      <c r="G3" s="80" t="s">
        <v>18</v>
      </c>
      <c r="H3" s="80" t="s">
        <v>21</v>
      </c>
    </row>
    <row r="4" spans="1:12" s="1" customFormat="1" ht="15.75" thickBot="1" x14ac:dyDescent="0.3">
      <c r="A4" s="83"/>
      <c r="B4" s="83"/>
      <c r="C4" s="81"/>
      <c r="D4" s="81"/>
      <c r="E4" s="83"/>
      <c r="F4" s="81"/>
      <c r="G4" s="81"/>
      <c r="H4" s="81"/>
    </row>
    <row r="5" spans="1:12" x14ac:dyDescent="0.25">
      <c r="A5" s="4">
        <v>1</v>
      </c>
      <c r="B5" s="7" t="s">
        <v>14</v>
      </c>
      <c r="C5" s="10" t="s">
        <v>3</v>
      </c>
      <c r="D5" s="7" t="s">
        <v>1</v>
      </c>
      <c r="E5" s="13">
        <v>0</v>
      </c>
      <c r="F5" s="16">
        <v>4</v>
      </c>
      <c r="G5" s="21">
        <v>26</v>
      </c>
      <c r="H5" s="7" t="s">
        <v>7</v>
      </c>
    </row>
    <row r="6" spans="1:12" x14ac:dyDescent="0.25">
      <c r="A6" s="5">
        <v>2</v>
      </c>
      <c r="B6" s="8" t="s">
        <v>14</v>
      </c>
      <c r="C6" s="11" t="s">
        <v>4</v>
      </c>
      <c r="D6" s="8" t="s">
        <v>1</v>
      </c>
      <c r="E6" s="14">
        <v>1</v>
      </c>
      <c r="F6" s="17">
        <v>4.5599999999999996</v>
      </c>
      <c r="G6" s="22">
        <v>32</v>
      </c>
      <c r="H6" s="8" t="s">
        <v>8</v>
      </c>
    </row>
    <row r="7" spans="1:12" x14ac:dyDescent="0.25">
      <c r="A7" s="5">
        <v>3</v>
      </c>
      <c r="B7" s="8" t="s">
        <v>14</v>
      </c>
      <c r="C7" s="11" t="s">
        <v>10</v>
      </c>
      <c r="D7" s="8" t="s">
        <v>1</v>
      </c>
      <c r="E7" s="14">
        <v>2</v>
      </c>
      <c r="F7" s="17">
        <v>5.25</v>
      </c>
      <c r="G7" s="23">
        <v>36</v>
      </c>
      <c r="H7" s="19" t="s">
        <v>8</v>
      </c>
    </row>
    <row r="8" spans="1:12" x14ac:dyDescent="0.25">
      <c r="A8" s="5">
        <v>4</v>
      </c>
      <c r="B8" s="8" t="s">
        <v>15</v>
      </c>
      <c r="C8" s="11" t="s">
        <v>3</v>
      </c>
      <c r="D8" s="8" t="s">
        <v>5</v>
      </c>
      <c r="E8" s="14">
        <v>0</v>
      </c>
      <c r="F8" s="17">
        <v>5.73</v>
      </c>
      <c r="G8" s="23">
        <v>20</v>
      </c>
      <c r="H8" s="19" t="s">
        <v>9</v>
      </c>
    </row>
    <row r="9" spans="1:12" x14ac:dyDescent="0.25">
      <c r="A9" s="5">
        <v>5</v>
      </c>
      <c r="B9" s="8" t="s">
        <v>14</v>
      </c>
      <c r="C9" s="11" t="s">
        <v>3</v>
      </c>
      <c r="D9" s="8" t="s">
        <v>1</v>
      </c>
      <c r="E9" s="14">
        <v>0</v>
      </c>
      <c r="F9" s="17">
        <v>6.26</v>
      </c>
      <c r="G9" s="23">
        <v>40</v>
      </c>
      <c r="H9" s="19" t="s">
        <v>9</v>
      </c>
    </row>
    <row r="10" spans="1:12" x14ac:dyDescent="0.25">
      <c r="A10" s="5">
        <v>6</v>
      </c>
      <c r="B10" s="8" t="s">
        <v>15</v>
      </c>
      <c r="C10" s="11" t="s">
        <v>4</v>
      </c>
      <c r="D10" s="8" t="s">
        <v>1</v>
      </c>
      <c r="E10" s="14">
        <v>0</v>
      </c>
      <c r="F10" s="17">
        <v>6.66</v>
      </c>
      <c r="G10" s="23">
        <v>28</v>
      </c>
      <c r="H10" s="19" t="s">
        <v>7</v>
      </c>
    </row>
    <row r="11" spans="1:12" x14ac:dyDescent="0.25">
      <c r="A11" s="5">
        <v>7</v>
      </c>
      <c r="B11" s="8" t="s">
        <v>14</v>
      </c>
      <c r="C11" s="11" t="s">
        <v>3</v>
      </c>
      <c r="D11" s="8" t="s">
        <v>1</v>
      </c>
      <c r="E11" s="14">
        <v>0</v>
      </c>
      <c r="F11" s="17">
        <v>6.86</v>
      </c>
      <c r="G11" s="23">
        <v>41</v>
      </c>
      <c r="H11" s="19" t="s">
        <v>7</v>
      </c>
      <c r="I11" s="26"/>
    </row>
    <row r="12" spans="1:12" x14ac:dyDescent="0.25">
      <c r="A12" s="5">
        <v>8</v>
      </c>
      <c r="B12" s="8" t="s">
        <v>14</v>
      </c>
      <c r="C12" s="11" t="s">
        <v>3</v>
      </c>
      <c r="D12" s="8" t="s">
        <v>1</v>
      </c>
      <c r="E12" s="14">
        <v>0</v>
      </c>
      <c r="F12" s="17">
        <v>7.39</v>
      </c>
      <c r="G12" s="23">
        <v>43</v>
      </c>
      <c r="H12" s="19" t="s">
        <v>8</v>
      </c>
    </row>
    <row r="13" spans="1:12" x14ac:dyDescent="0.25">
      <c r="A13" s="5">
        <v>9</v>
      </c>
      <c r="B13" s="8" t="s">
        <v>14</v>
      </c>
      <c r="C13" s="11" t="s">
        <v>4</v>
      </c>
      <c r="D13" s="8" t="s">
        <v>5</v>
      </c>
      <c r="E13" s="14">
        <v>1</v>
      </c>
      <c r="F13" s="17">
        <v>7.44</v>
      </c>
      <c r="G13" s="23">
        <v>34</v>
      </c>
      <c r="H13" s="19" t="s">
        <v>8</v>
      </c>
    </row>
    <row r="14" spans="1:12" x14ac:dyDescent="0.25">
      <c r="A14" s="5">
        <v>10</v>
      </c>
      <c r="B14" s="8" t="s">
        <v>15</v>
      </c>
      <c r="C14" s="11" t="s">
        <v>10</v>
      </c>
      <c r="D14" s="8" t="s">
        <v>5</v>
      </c>
      <c r="E14" s="14">
        <v>0</v>
      </c>
      <c r="F14" s="17">
        <v>7.59</v>
      </c>
      <c r="G14" s="23">
        <v>23</v>
      </c>
      <c r="H14" s="19" t="s">
        <v>9</v>
      </c>
    </row>
    <row r="15" spans="1:12" x14ac:dyDescent="0.25">
      <c r="A15" s="5">
        <v>11</v>
      </c>
      <c r="B15" s="8" t="s">
        <v>15</v>
      </c>
      <c r="C15" s="11" t="s">
        <v>4</v>
      </c>
      <c r="D15" s="8" t="s">
        <v>5</v>
      </c>
      <c r="E15" s="14">
        <v>2</v>
      </c>
      <c r="F15" s="17">
        <v>8.1199999999999992</v>
      </c>
      <c r="G15" s="23">
        <v>33</v>
      </c>
      <c r="H15" s="19" t="s">
        <v>7</v>
      </c>
    </row>
    <row r="16" spans="1:12" x14ac:dyDescent="0.25">
      <c r="A16" s="5">
        <v>12</v>
      </c>
      <c r="B16" s="8" t="s">
        <v>14</v>
      </c>
      <c r="C16" s="11" t="s">
        <v>3</v>
      </c>
      <c r="D16" s="8" t="s">
        <v>1</v>
      </c>
      <c r="E16" s="14">
        <v>0</v>
      </c>
      <c r="F16" s="17">
        <v>8.4600000000000009</v>
      </c>
      <c r="G16" s="23">
        <v>27</v>
      </c>
      <c r="H16" s="19" t="s">
        <v>8</v>
      </c>
    </row>
    <row r="17" spans="1:8" x14ac:dyDescent="0.25">
      <c r="A17" s="5">
        <v>13</v>
      </c>
      <c r="B17" s="8" t="s">
        <v>15</v>
      </c>
      <c r="C17" s="11" t="s">
        <v>4</v>
      </c>
      <c r="D17" s="8" t="s">
        <v>5</v>
      </c>
      <c r="E17" s="14">
        <v>0</v>
      </c>
      <c r="F17" s="17">
        <v>8.74</v>
      </c>
      <c r="G17" s="23">
        <v>37</v>
      </c>
      <c r="H17" s="19" t="s">
        <v>9</v>
      </c>
    </row>
    <row r="18" spans="1:8" x14ac:dyDescent="0.25">
      <c r="A18" s="5">
        <v>14</v>
      </c>
      <c r="B18" s="8" t="s">
        <v>14</v>
      </c>
      <c r="C18" s="11" t="s">
        <v>4</v>
      </c>
      <c r="D18" s="8" t="s">
        <v>1</v>
      </c>
      <c r="E18" s="14">
        <v>3</v>
      </c>
      <c r="F18" s="17">
        <v>8.9499999999999993</v>
      </c>
      <c r="G18" s="23">
        <v>44</v>
      </c>
      <c r="H18" s="19" t="s">
        <v>9</v>
      </c>
    </row>
    <row r="19" spans="1:8" x14ac:dyDescent="0.25">
      <c r="A19" s="5">
        <v>15</v>
      </c>
      <c r="B19" s="8" t="s">
        <v>15</v>
      </c>
      <c r="C19" s="11" t="s">
        <v>4</v>
      </c>
      <c r="D19" s="8" t="s">
        <v>5</v>
      </c>
      <c r="E19" s="14">
        <v>0</v>
      </c>
      <c r="F19" s="17">
        <v>9.1300000000000008</v>
      </c>
      <c r="G19" s="23">
        <v>30</v>
      </c>
      <c r="H19" s="19" t="s">
        <v>7</v>
      </c>
    </row>
    <row r="20" spans="1:8" x14ac:dyDescent="0.25">
      <c r="A20" s="5">
        <v>16</v>
      </c>
      <c r="B20" s="8" t="s">
        <v>15</v>
      </c>
      <c r="C20" s="11" t="s">
        <v>3</v>
      </c>
      <c r="D20" s="8" t="s">
        <v>5</v>
      </c>
      <c r="E20" s="14">
        <v>0</v>
      </c>
      <c r="F20" s="17">
        <v>9.35</v>
      </c>
      <c r="G20" s="23">
        <v>38</v>
      </c>
      <c r="H20" s="19" t="s">
        <v>9</v>
      </c>
    </row>
    <row r="21" spans="1:8" x14ac:dyDescent="0.25">
      <c r="A21" s="5">
        <v>17</v>
      </c>
      <c r="B21" s="8" t="s">
        <v>14</v>
      </c>
      <c r="C21" s="11" t="s">
        <v>4</v>
      </c>
      <c r="D21" s="8" t="s">
        <v>5</v>
      </c>
      <c r="E21" s="14">
        <v>1</v>
      </c>
      <c r="F21" s="17">
        <v>9.77</v>
      </c>
      <c r="G21" s="23">
        <v>31</v>
      </c>
      <c r="H21" s="19" t="s">
        <v>8</v>
      </c>
    </row>
    <row r="22" spans="1:8" x14ac:dyDescent="0.25">
      <c r="A22" s="5">
        <v>18</v>
      </c>
      <c r="B22" s="8" t="s">
        <v>14</v>
      </c>
      <c r="C22" s="11" t="s">
        <v>10</v>
      </c>
      <c r="D22" s="8" t="s">
        <v>1</v>
      </c>
      <c r="E22" s="14">
        <v>2</v>
      </c>
      <c r="F22" s="17">
        <v>9.8000000000000007</v>
      </c>
      <c r="G22" s="23">
        <v>39</v>
      </c>
      <c r="H22" s="19" t="s">
        <v>9</v>
      </c>
    </row>
    <row r="23" spans="1:8" x14ac:dyDescent="0.25">
      <c r="A23" s="5">
        <v>19</v>
      </c>
      <c r="B23" s="8" t="s">
        <v>15</v>
      </c>
      <c r="C23" s="11" t="s">
        <v>3</v>
      </c>
      <c r="D23" s="8" t="s">
        <v>6</v>
      </c>
      <c r="E23" s="14">
        <v>0</v>
      </c>
      <c r="F23" s="17">
        <v>10.35</v>
      </c>
      <c r="G23" s="23">
        <v>25</v>
      </c>
      <c r="H23" s="19" t="s">
        <v>7</v>
      </c>
    </row>
    <row r="24" spans="1:8" x14ac:dyDescent="0.25">
      <c r="A24" s="5">
        <v>20</v>
      </c>
      <c r="B24" s="8" t="s">
        <v>14</v>
      </c>
      <c r="C24" s="11" t="s">
        <v>3</v>
      </c>
      <c r="D24" s="8" t="s">
        <v>5</v>
      </c>
      <c r="E24" s="14">
        <v>0</v>
      </c>
      <c r="F24" s="17">
        <v>10.76</v>
      </c>
      <c r="G24" s="23">
        <v>37</v>
      </c>
      <c r="H24" s="19" t="s">
        <v>7</v>
      </c>
    </row>
    <row r="25" spans="1:8" x14ac:dyDescent="0.25">
      <c r="A25" s="5">
        <v>21</v>
      </c>
      <c r="B25" s="8" t="s">
        <v>14</v>
      </c>
      <c r="C25" s="11" t="s">
        <v>4</v>
      </c>
      <c r="D25" s="8" t="s">
        <v>5</v>
      </c>
      <c r="E25" s="14">
        <v>1</v>
      </c>
      <c r="F25" s="17">
        <v>11.06</v>
      </c>
      <c r="G25" s="23">
        <v>30</v>
      </c>
      <c r="H25" s="19" t="s">
        <v>9</v>
      </c>
    </row>
    <row r="26" spans="1:8" x14ac:dyDescent="0.25">
      <c r="A26" s="5">
        <v>22</v>
      </c>
      <c r="B26" s="8" t="s">
        <v>14</v>
      </c>
      <c r="C26" s="11" t="s">
        <v>3</v>
      </c>
      <c r="D26" s="8" t="s">
        <v>5</v>
      </c>
      <c r="E26" s="14">
        <v>0</v>
      </c>
      <c r="F26" s="17">
        <v>11.59</v>
      </c>
      <c r="G26" s="23">
        <v>34</v>
      </c>
      <c r="H26" s="19" t="s">
        <v>8</v>
      </c>
    </row>
    <row r="27" spans="1:8" x14ac:dyDescent="0.25">
      <c r="A27" s="5">
        <v>23</v>
      </c>
      <c r="B27" s="8" t="s">
        <v>14</v>
      </c>
      <c r="C27" s="11" t="s">
        <v>3</v>
      </c>
      <c r="D27" s="8" t="s">
        <v>1</v>
      </c>
      <c r="E27" s="14">
        <v>0</v>
      </c>
      <c r="F27" s="17">
        <v>12</v>
      </c>
      <c r="G27" s="23">
        <v>41</v>
      </c>
      <c r="H27" s="19" t="s">
        <v>9</v>
      </c>
    </row>
    <row r="28" spans="1:8" x14ac:dyDescent="0.25">
      <c r="A28" s="5">
        <v>24</v>
      </c>
      <c r="B28" s="8" t="s">
        <v>15</v>
      </c>
      <c r="C28" s="11" t="s">
        <v>4</v>
      </c>
      <c r="D28" s="8" t="s">
        <v>6</v>
      </c>
      <c r="E28" s="14">
        <v>0</v>
      </c>
      <c r="F28" s="17">
        <v>12.79</v>
      </c>
      <c r="G28" s="23">
        <v>26</v>
      </c>
      <c r="H28" s="19" t="s">
        <v>9</v>
      </c>
    </row>
    <row r="29" spans="1:8" x14ac:dyDescent="0.25">
      <c r="A29" s="5">
        <v>25</v>
      </c>
      <c r="B29" s="8" t="s">
        <v>15</v>
      </c>
      <c r="C29" s="11" t="s">
        <v>10</v>
      </c>
      <c r="D29" s="8" t="s">
        <v>5</v>
      </c>
      <c r="E29" s="14">
        <v>2</v>
      </c>
      <c r="F29" s="17">
        <v>13.23</v>
      </c>
      <c r="G29" s="23">
        <v>32</v>
      </c>
      <c r="H29" s="19" t="s">
        <v>7</v>
      </c>
    </row>
    <row r="30" spans="1:8" x14ac:dyDescent="0.25">
      <c r="A30" s="5">
        <v>26</v>
      </c>
      <c r="B30" s="8" t="s">
        <v>15</v>
      </c>
      <c r="C30" s="11" t="s">
        <v>4</v>
      </c>
      <c r="D30" s="8" t="s">
        <v>5</v>
      </c>
      <c r="E30" s="14">
        <v>2</v>
      </c>
      <c r="F30" s="17">
        <v>13.6</v>
      </c>
      <c r="G30" s="23">
        <v>35</v>
      </c>
      <c r="H30" s="19" t="s">
        <v>9</v>
      </c>
    </row>
    <row r="31" spans="1:8" x14ac:dyDescent="0.25">
      <c r="A31" s="5">
        <v>27</v>
      </c>
      <c r="B31" s="8" t="s">
        <v>14</v>
      </c>
      <c r="C31" s="11" t="s">
        <v>3</v>
      </c>
      <c r="D31" s="8" t="s">
        <v>1</v>
      </c>
      <c r="E31" s="14">
        <v>0</v>
      </c>
      <c r="F31" s="17">
        <v>13.85</v>
      </c>
      <c r="G31" s="23">
        <v>46</v>
      </c>
      <c r="H31" s="19" t="s">
        <v>9</v>
      </c>
    </row>
    <row r="32" spans="1:8" x14ac:dyDescent="0.25">
      <c r="A32" s="5">
        <v>28</v>
      </c>
      <c r="B32" s="8" t="s">
        <v>14</v>
      </c>
      <c r="C32" s="11" t="s">
        <v>4</v>
      </c>
      <c r="D32" s="8" t="s">
        <v>5</v>
      </c>
      <c r="E32" s="14">
        <v>0</v>
      </c>
      <c r="F32" s="17">
        <v>14.69</v>
      </c>
      <c r="G32" s="23">
        <v>29</v>
      </c>
      <c r="H32" s="19" t="s">
        <v>7</v>
      </c>
    </row>
    <row r="33" spans="1:10" x14ac:dyDescent="0.25">
      <c r="A33" s="5">
        <v>29</v>
      </c>
      <c r="B33" s="8" t="s">
        <v>14</v>
      </c>
      <c r="C33" s="11" t="s">
        <v>11</v>
      </c>
      <c r="D33" s="8" t="s">
        <v>5</v>
      </c>
      <c r="E33" s="14">
        <v>5</v>
      </c>
      <c r="F33" s="17">
        <v>14.71</v>
      </c>
      <c r="G33" s="23">
        <v>40</v>
      </c>
      <c r="H33" s="19" t="s">
        <v>7</v>
      </c>
    </row>
    <row r="34" spans="1:10" x14ac:dyDescent="0.25">
      <c r="A34" s="5">
        <v>30</v>
      </c>
      <c r="B34" s="8" t="s">
        <v>15</v>
      </c>
      <c r="C34" s="11" t="s">
        <v>4</v>
      </c>
      <c r="D34" s="8" t="s">
        <v>5</v>
      </c>
      <c r="E34" s="14">
        <v>2</v>
      </c>
      <c r="F34" s="17">
        <v>15.99</v>
      </c>
      <c r="G34" s="23">
        <v>35</v>
      </c>
      <c r="H34" s="19" t="s">
        <v>8</v>
      </c>
    </row>
    <row r="35" spans="1:10" x14ac:dyDescent="0.25">
      <c r="A35" s="5">
        <v>31</v>
      </c>
      <c r="B35" s="8" t="s">
        <v>15</v>
      </c>
      <c r="C35" s="11" t="s">
        <v>3</v>
      </c>
      <c r="D35" s="8" t="s">
        <v>6</v>
      </c>
      <c r="E35" s="14">
        <v>0</v>
      </c>
      <c r="F35" s="17">
        <v>16.22</v>
      </c>
      <c r="G35" s="23">
        <v>31</v>
      </c>
      <c r="H35" s="19" t="s">
        <v>9</v>
      </c>
    </row>
    <row r="36" spans="1:10" x14ac:dyDescent="0.25">
      <c r="A36" s="5">
        <v>32</v>
      </c>
      <c r="B36" s="8" t="s">
        <v>14</v>
      </c>
      <c r="C36" s="11" t="s">
        <v>4</v>
      </c>
      <c r="D36" s="8" t="s">
        <v>5</v>
      </c>
      <c r="E36" s="14">
        <v>1</v>
      </c>
      <c r="F36" s="17">
        <v>16.61</v>
      </c>
      <c r="G36" s="23">
        <v>36</v>
      </c>
      <c r="H36" s="19" t="s">
        <v>7</v>
      </c>
    </row>
    <row r="37" spans="1:10" x14ac:dyDescent="0.25">
      <c r="A37" s="5">
        <v>33</v>
      </c>
      <c r="B37" s="8" t="s">
        <v>15</v>
      </c>
      <c r="C37" s="11" t="s">
        <v>10</v>
      </c>
      <c r="D37" s="8" t="s">
        <v>6</v>
      </c>
      <c r="E37" s="14">
        <v>3</v>
      </c>
      <c r="F37" s="17">
        <v>17.260000000000002</v>
      </c>
      <c r="G37" s="23">
        <v>43</v>
      </c>
      <c r="H37" s="19" t="s">
        <v>8</v>
      </c>
    </row>
    <row r="38" spans="1:10" x14ac:dyDescent="0.25">
      <c r="A38" s="5">
        <v>34</v>
      </c>
      <c r="B38" s="8" t="s">
        <v>14</v>
      </c>
      <c r="C38" s="11" t="s">
        <v>3</v>
      </c>
      <c r="D38" s="8" t="s">
        <v>6</v>
      </c>
      <c r="E38" s="14">
        <v>0</v>
      </c>
      <c r="F38" s="17">
        <v>18.75</v>
      </c>
      <c r="G38" s="23">
        <v>33</v>
      </c>
      <c r="H38" s="19" t="s">
        <v>8</v>
      </c>
    </row>
    <row r="39" spans="1:10" x14ac:dyDescent="0.25">
      <c r="A39" s="5">
        <v>35</v>
      </c>
      <c r="B39" s="8" t="s">
        <v>14</v>
      </c>
      <c r="C39" s="11" t="s">
        <v>4</v>
      </c>
      <c r="D39" s="8" t="s">
        <v>5</v>
      </c>
      <c r="E39" s="14">
        <v>2</v>
      </c>
      <c r="F39" s="17">
        <v>19.399999999999999</v>
      </c>
      <c r="G39" s="23">
        <v>48</v>
      </c>
      <c r="H39" s="19" t="s">
        <v>8</v>
      </c>
      <c r="J39" s="1"/>
    </row>
    <row r="40" spans="1:10" ht="15.75" thickBot="1" x14ac:dyDescent="0.3">
      <c r="A40" s="6">
        <v>36</v>
      </c>
      <c r="B40" s="9" t="s">
        <v>15</v>
      </c>
      <c r="C40" s="12" t="s">
        <v>4</v>
      </c>
      <c r="D40" s="9" t="s">
        <v>6</v>
      </c>
      <c r="E40" s="15">
        <v>3</v>
      </c>
      <c r="F40" s="18">
        <v>23.3</v>
      </c>
      <c r="G40" s="24">
        <v>42</v>
      </c>
      <c r="H40" s="20" t="s">
        <v>7</v>
      </c>
      <c r="J40" s="1"/>
    </row>
    <row r="41" spans="1:10" x14ac:dyDescent="0.25">
      <c r="A41" s="78" t="s">
        <v>16</v>
      </c>
      <c r="B41" s="78"/>
      <c r="C41" s="78"/>
      <c r="D41" s="78"/>
      <c r="E41" s="78"/>
      <c r="F41" s="78"/>
      <c r="G41" s="78"/>
      <c r="H41" s="78"/>
    </row>
    <row r="42" spans="1:10" x14ac:dyDescent="0.25">
      <c r="A42" s="79" t="s">
        <v>13</v>
      </c>
      <c r="B42" s="79"/>
      <c r="C42" s="79"/>
      <c r="D42" s="79"/>
      <c r="E42" s="79"/>
      <c r="F42" s="79"/>
      <c r="G42" s="79"/>
      <c r="H42" s="79"/>
    </row>
  </sheetData>
  <mergeCells count="11">
    <mergeCell ref="A1:H2"/>
    <mergeCell ref="A41:H41"/>
    <mergeCell ref="A42:H42"/>
    <mergeCell ref="F3:F4"/>
    <mergeCell ref="G3:G4"/>
    <mergeCell ref="A3:A4"/>
    <mergeCell ref="B3:B4"/>
    <mergeCell ref="C3:C4"/>
    <mergeCell ref="D3:D4"/>
    <mergeCell ref="E3:E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110" zoomScaleNormal="110" workbookViewId="0">
      <selection activeCell="C9" sqref="C9"/>
    </sheetView>
  </sheetViews>
  <sheetFormatPr defaultRowHeight="15" x14ac:dyDescent="0.25"/>
  <cols>
    <col min="3" max="3" width="14" customWidth="1"/>
    <col min="4" max="4" width="12.28515625" customWidth="1"/>
    <col min="5" max="5" width="9.42578125" bestFit="1" customWidth="1"/>
    <col min="6" max="6" width="12.42578125" bestFit="1" customWidth="1"/>
  </cols>
  <sheetData>
    <row r="1" spans="1:16" x14ac:dyDescent="0.25">
      <c r="A1" s="16">
        <v>4</v>
      </c>
      <c r="C1" t="s">
        <v>36</v>
      </c>
      <c r="D1">
        <v>36</v>
      </c>
    </row>
    <row r="2" spans="1:16" x14ac:dyDescent="0.25">
      <c r="A2" s="17">
        <v>4.5599999999999996</v>
      </c>
      <c r="C2" t="s">
        <v>25</v>
      </c>
      <c r="D2" s="25">
        <f>23.3-4</f>
        <v>19.3</v>
      </c>
      <c r="F2" t="s">
        <v>27</v>
      </c>
    </row>
    <row r="3" spans="1:16" x14ac:dyDescent="0.25">
      <c r="A3" s="17">
        <v>5.25</v>
      </c>
      <c r="C3" t="s">
        <v>26</v>
      </c>
      <c r="D3">
        <f>SQRT(36)</f>
        <v>6</v>
      </c>
      <c r="F3" t="s">
        <v>32</v>
      </c>
    </row>
    <row r="4" spans="1:16" x14ac:dyDescent="0.25">
      <c r="A4" s="17">
        <v>5.73</v>
      </c>
      <c r="C4" t="s">
        <v>28</v>
      </c>
      <c r="D4" s="25">
        <f>19.3/6</f>
        <v>3.2166666666666668</v>
      </c>
      <c r="F4" t="s">
        <v>29</v>
      </c>
      <c r="I4">
        <f>4+3.22+3.22+3.22+3.22+3.22+3.22</f>
        <v>23.32</v>
      </c>
    </row>
    <row r="5" spans="1:16" x14ac:dyDescent="0.25">
      <c r="A5" s="17">
        <v>6.26</v>
      </c>
      <c r="J5" t="s">
        <v>121</v>
      </c>
      <c r="K5" s="84" t="s">
        <v>122</v>
      </c>
      <c r="L5" s="84"/>
      <c r="M5" s="84"/>
      <c r="N5" s="84"/>
      <c r="O5" s="84"/>
      <c r="P5" s="84"/>
    </row>
    <row r="6" spans="1:16" ht="15" customHeight="1" x14ac:dyDescent="0.25">
      <c r="A6" s="17">
        <v>6.66</v>
      </c>
      <c r="C6" s="37" t="s">
        <v>30</v>
      </c>
      <c r="D6" s="37"/>
      <c r="E6" s="37"/>
      <c r="F6" s="37"/>
      <c r="G6" s="37"/>
    </row>
    <row r="7" spans="1:16" x14ac:dyDescent="0.25">
      <c r="A7" s="17">
        <v>6.86</v>
      </c>
      <c r="C7" s="41"/>
      <c r="D7" s="41"/>
      <c r="E7" s="41"/>
      <c r="F7" s="37"/>
      <c r="G7" s="37"/>
    </row>
    <row r="8" spans="1:16" x14ac:dyDescent="0.25">
      <c r="A8" s="17">
        <v>7.39</v>
      </c>
      <c r="C8" s="40" t="s">
        <v>31</v>
      </c>
      <c r="D8" s="39" t="s">
        <v>39</v>
      </c>
      <c r="E8" s="36" t="s">
        <v>40</v>
      </c>
      <c r="F8" s="36" t="s">
        <v>41</v>
      </c>
      <c r="G8" s="36" t="s">
        <v>42</v>
      </c>
    </row>
    <row r="9" spans="1:16" x14ac:dyDescent="0.25">
      <c r="A9" s="17">
        <v>7.44</v>
      </c>
      <c r="C9" t="s">
        <v>43</v>
      </c>
      <c r="D9">
        <v>7</v>
      </c>
      <c r="E9" s="25">
        <f>D9/36</f>
        <v>0.19444444444444445</v>
      </c>
      <c r="F9" s="33">
        <f>(D9/36)*100</f>
        <v>19.444444444444446</v>
      </c>
      <c r="G9" s="33">
        <f>F9</f>
        <v>19.444444444444446</v>
      </c>
    </row>
    <row r="10" spans="1:16" x14ac:dyDescent="0.25">
      <c r="A10" s="17">
        <v>7.59</v>
      </c>
      <c r="C10" s="32" t="s">
        <v>44</v>
      </c>
      <c r="D10" s="32">
        <v>12</v>
      </c>
      <c r="E10" s="25">
        <f t="shared" ref="E10:E13" si="0">D10/36</f>
        <v>0.33333333333333331</v>
      </c>
      <c r="F10" s="33">
        <f t="shared" ref="F10:F14" si="1">(D10/36)*100</f>
        <v>33.333333333333329</v>
      </c>
      <c r="G10" s="33">
        <f>G9+F10</f>
        <v>52.777777777777771</v>
      </c>
      <c r="L10" t="s">
        <v>123</v>
      </c>
      <c r="M10" t="s">
        <v>124</v>
      </c>
    </row>
    <row r="11" spans="1:16" x14ac:dyDescent="0.25">
      <c r="A11" s="17">
        <v>8.1199999999999992</v>
      </c>
      <c r="C11" s="32" t="s">
        <v>45</v>
      </c>
      <c r="D11" s="32">
        <v>7</v>
      </c>
      <c r="E11" s="25">
        <f t="shared" si="0"/>
        <v>0.19444444444444445</v>
      </c>
      <c r="F11" s="33">
        <f t="shared" si="1"/>
        <v>19.444444444444446</v>
      </c>
      <c r="G11" s="33">
        <f>G10+F11</f>
        <v>72.222222222222214</v>
      </c>
      <c r="M11" t="s">
        <v>125</v>
      </c>
    </row>
    <row r="12" spans="1:16" x14ac:dyDescent="0.25">
      <c r="A12" s="17">
        <v>8.4600000000000009</v>
      </c>
      <c r="C12" s="32" t="s">
        <v>46</v>
      </c>
      <c r="D12" s="27">
        <v>6</v>
      </c>
      <c r="E12" s="25">
        <f t="shared" si="0"/>
        <v>0.16666666666666666</v>
      </c>
      <c r="F12" s="33">
        <f t="shared" si="1"/>
        <v>16.666666666666664</v>
      </c>
      <c r="G12" s="33">
        <f>G11+F12</f>
        <v>88.888888888888886</v>
      </c>
      <c r="M12" t="s">
        <v>126</v>
      </c>
    </row>
    <row r="13" spans="1:16" x14ac:dyDescent="0.25">
      <c r="A13" s="17">
        <v>8.74</v>
      </c>
      <c r="C13" s="32" t="s">
        <v>47</v>
      </c>
      <c r="D13" s="27">
        <v>3</v>
      </c>
      <c r="E13" s="25">
        <f t="shared" si="0"/>
        <v>8.3333333333333329E-2</v>
      </c>
      <c r="F13" s="33">
        <f t="shared" si="1"/>
        <v>8.3333333333333321</v>
      </c>
      <c r="G13" s="33">
        <f>G12+F13</f>
        <v>97.222222222222214</v>
      </c>
    </row>
    <row r="14" spans="1:16" x14ac:dyDescent="0.25">
      <c r="A14" s="17">
        <v>8.9499999999999993</v>
      </c>
      <c r="C14" s="32" t="s">
        <v>48</v>
      </c>
      <c r="D14" s="27">
        <v>1</v>
      </c>
      <c r="E14" s="25">
        <f>D14/36</f>
        <v>2.7777777777777776E-2</v>
      </c>
      <c r="F14" s="33">
        <f t="shared" si="1"/>
        <v>2.7777777777777777</v>
      </c>
      <c r="G14" s="33">
        <f>G13+F14</f>
        <v>99.999999999999986</v>
      </c>
    </row>
    <row r="15" spans="1:16" x14ac:dyDescent="0.25">
      <c r="A15" s="17">
        <v>9.1300000000000008</v>
      </c>
      <c r="C15" s="43" t="s">
        <v>23</v>
      </c>
      <c r="D15" s="43">
        <f>SUM(D9:D14)</f>
        <v>36</v>
      </c>
      <c r="E15" s="44">
        <f t="shared" ref="E15" si="2">D15/36</f>
        <v>1</v>
      </c>
      <c r="F15" s="35">
        <f t="shared" ref="F15" si="3">E15*100</f>
        <v>100</v>
      </c>
      <c r="G15" s="34"/>
    </row>
    <row r="16" spans="1:16" x14ac:dyDescent="0.25">
      <c r="A16" s="17">
        <v>9.35</v>
      </c>
      <c r="C16" s="32"/>
      <c r="D16" s="32"/>
      <c r="E16" s="32"/>
      <c r="F16" s="32"/>
      <c r="G16" s="32"/>
    </row>
    <row r="17" spans="1:7" x14ac:dyDescent="0.25">
      <c r="A17" s="17">
        <v>9.77</v>
      </c>
      <c r="C17" s="32"/>
      <c r="D17" s="32"/>
      <c r="E17" s="32"/>
      <c r="F17" s="32"/>
      <c r="G17" s="32"/>
    </row>
    <row r="18" spans="1:7" x14ac:dyDescent="0.25">
      <c r="A18" s="17">
        <v>9.8000000000000007</v>
      </c>
    </row>
    <row r="19" spans="1:7" x14ac:dyDescent="0.25">
      <c r="A19" s="17">
        <v>10.35</v>
      </c>
    </row>
    <row r="20" spans="1:7" x14ac:dyDescent="0.25">
      <c r="A20" s="17">
        <v>10.76</v>
      </c>
    </row>
    <row r="21" spans="1:7" x14ac:dyDescent="0.25">
      <c r="A21" s="17">
        <v>11.06</v>
      </c>
    </row>
    <row r="22" spans="1:7" x14ac:dyDescent="0.25">
      <c r="A22" s="17">
        <v>11.59</v>
      </c>
    </row>
    <row r="23" spans="1:7" x14ac:dyDescent="0.25">
      <c r="A23" s="17">
        <v>12</v>
      </c>
    </row>
    <row r="24" spans="1:7" x14ac:dyDescent="0.25">
      <c r="A24" s="17">
        <v>12.79</v>
      </c>
    </row>
    <row r="25" spans="1:7" x14ac:dyDescent="0.25">
      <c r="A25" s="17">
        <v>13.23</v>
      </c>
    </row>
    <row r="26" spans="1:7" x14ac:dyDescent="0.25">
      <c r="A26" s="17">
        <v>13.6</v>
      </c>
    </row>
    <row r="27" spans="1:7" x14ac:dyDescent="0.25">
      <c r="A27" s="17">
        <v>13.85</v>
      </c>
    </row>
    <row r="28" spans="1:7" x14ac:dyDescent="0.25">
      <c r="A28" s="17">
        <v>14.69</v>
      </c>
    </row>
    <row r="29" spans="1:7" x14ac:dyDescent="0.25">
      <c r="A29" s="17">
        <v>14.71</v>
      </c>
    </row>
    <row r="30" spans="1:7" x14ac:dyDescent="0.25">
      <c r="A30" s="17">
        <v>15.99</v>
      </c>
    </row>
    <row r="31" spans="1:7" x14ac:dyDescent="0.25">
      <c r="A31" s="17">
        <v>16.22</v>
      </c>
    </row>
    <row r="32" spans="1:7" x14ac:dyDescent="0.25">
      <c r="A32" s="17">
        <v>16.61</v>
      </c>
    </row>
    <row r="33" spans="1:1" x14ac:dyDescent="0.25">
      <c r="A33" s="17">
        <v>17.260000000000002</v>
      </c>
    </row>
    <row r="34" spans="1:1" x14ac:dyDescent="0.25">
      <c r="A34" s="17">
        <v>18.75</v>
      </c>
    </row>
    <row r="35" spans="1:1" x14ac:dyDescent="0.25">
      <c r="A35" s="17">
        <v>19.399999999999999</v>
      </c>
    </row>
    <row r="36" spans="1:1" ht="15.75" thickBot="1" x14ac:dyDescent="0.3">
      <c r="A36" s="18">
        <v>23.3</v>
      </c>
    </row>
  </sheetData>
  <mergeCells count="1">
    <mergeCell ref="K5:P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110" zoomScaleNormal="110" workbookViewId="0">
      <selection activeCell="F20" sqref="F20"/>
    </sheetView>
  </sheetViews>
  <sheetFormatPr defaultRowHeight="15" x14ac:dyDescent="0.25"/>
  <cols>
    <col min="3" max="3" width="13.7109375" customWidth="1"/>
    <col min="5" max="5" width="11.140625" customWidth="1"/>
    <col min="6" max="6" width="13.42578125" customWidth="1"/>
    <col min="7" max="7" width="9.42578125" bestFit="1" customWidth="1"/>
    <col min="13" max="13" width="9.140625" style="42"/>
  </cols>
  <sheetData>
    <row r="1" spans="1:13" ht="15.75" thickBot="1" x14ac:dyDescent="0.3">
      <c r="A1" s="28" t="s">
        <v>38</v>
      </c>
      <c r="C1" t="s">
        <v>37</v>
      </c>
      <c r="E1" t="s">
        <v>36</v>
      </c>
      <c r="F1">
        <v>36</v>
      </c>
    </row>
    <row r="2" spans="1:13" x14ac:dyDescent="0.25">
      <c r="A2" s="29">
        <v>26</v>
      </c>
      <c r="C2" s="29">
        <v>20</v>
      </c>
      <c r="E2" t="s">
        <v>25</v>
      </c>
      <c r="F2" s="42">
        <f>48-20</f>
        <v>28</v>
      </c>
      <c r="H2" t="s">
        <v>27</v>
      </c>
      <c r="M2" s="21">
        <v>20</v>
      </c>
    </row>
    <row r="3" spans="1:13" x14ac:dyDescent="0.25">
      <c r="A3" s="30">
        <v>32</v>
      </c>
      <c r="C3" s="30">
        <v>23</v>
      </c>
      <c r="E3" t="s">
        <v>26</v>
      </c>
      <c r="F3">
        <v>6</v>
      </c>
      <c r="H3" t="s">
        <v>32</v>
      </c>
      <c r="M3" s="22">
        <v>23</v>
      </c>
    </row>
    <row r="4" spans="1:13" x14ac:dyDescent="0.25">
      <c r="A4" s="30">
        <v>36</v>
      </c>
      <c r="C4" s="23">
        <v>25</v>
      </c>
      <c r="E4" t="s">
        <v>28</v>
      </c>
      <c r="F4">
        <f>28/6</f>
        <v>4.666666666666667</v>
      </c>
      <c r="H4" t="s">
        <v>29</v>
      </c>
      <c r="M4" s="23">
        <v>25</v>
      </c>
    </row>
    <row r="5" spans="1:13" x14ac:dyDescent="0.25">
      <c r="A5" s="30">
        <v>20</v>
      </c>
      <c r="C5" s="23">
        <v>26</v>
      </c>
      <c r="E5" t="s">
        <v>28</v>
      </c>
      <c r="F5">
        <v>5</v>
      </c>
      <c r="G5" t="s">
        <v>33</v>
      </c>
      <c r="M5" s="23">
        <v>26</v>
      </c>
    </row>
    <row r="6" spans="1:13" ht="15" customHeight="1" x14ac:dyDescent="0.25">
      <c r="A6" s="23">
        <v>40</v>
      </c>
      <c r="C6" s="23">
        <v>27</v>
      </c>
      <c r="E6" s="37" t="s">
        <v>34</v>
      </c>
      <c r="F6" s="37"/>
      <c r="G6" s="37"/>
      <c r="H6" s="37"/>
      <c r="I6" s="37"/>
      <c r="J6" s="37"/>
      <c r="M6" s="23">
        <v>26</v>
      </c>
    </row>
    <row r="7" spans="1:13" x14ac:dyDescent="0.25">
      <c r="A7" s="23">
        <v>28</v>
      </c>
      <c r="C7" s="23">
        <v>27</v>
      </c>
      <c r="E7" s="38"/>
      <c r="F7" s="41" t="s">
        <v>39</v>
      </c>
      <c r="G7" s="41"/>
      <c r="H7" s="37"/>
      <c r="I7" s="37"/>
      <c r="J7" s="37"/>
      <c r="M7" s="23">
        <v>27</v>
      </c>
    </row>
    <row r="8" spans="1:13" x14ac:dyDescent="0.25">
      <c r="A8" s="23">
        <v>41</v>
      </c>
      <c r="C8" s="23">
        <v>28</v>
      </c>
      <c r="E8" s="31" t="s">
        <v>35</v>
      </c>
      <c r="F8" s="31" t="s">
        <v>24</v>
      </c>
      <c r="G8" s="36" t="s">
        <v>40</v>
      </c>
      <c r="H8" s="36" t="s">
        <v>41</v>
      </c>
      <c r="I8" s="36" t="s">
        <v>42</v>
      </c>
      <c r="M8" s="23">
        <v>28</v>
      </c>
    </row>
    <row r="9" spans="1:13" x14ac:dyDescent="0.25">
      <c r="A9" s="23">
        <v>43</v>
      </c>
      <c r="C9" s="23">
        <v>29</v>
      </c>
      <c r="E9" s="32" t="s">
        <v>49</v>
      </c>
      <c r="F9" s="32"/>
      <c r="G9" s="33"/>
      <c r="H9" s="32"/>
      <c r="I9" s="32"/>
      <c r="M9" s="23">
        <v>29</v>
      </c>
    </row>
    <row r="10" spans="1:13" x14ac:dyDescent="0.25">
      <c r="A10" s="23">
        <v>34</v>
      </c>
      <c r="C10" s="23">
        <v>30</v>
      </c>
      <c r="E10" s="32" t="s">
        <v>50</v>
      </c>
      <c r="F10" s="32"/>
      <c r="G10" s="33"/>
      <c r="H10" s="32"/>
      <c r="I10" s="32"/>
      <c r="M10" s="23">
        <v>30</v>
      </c>
    </row>
    <row r="11" spans="1:13" x14ac:dyDescent="0.25">
      <c r="A11" s="23">
        <v>23</v>
      </c>
      <c r="C11" s="23">
        <v>30</v>
      </c>
      <c r="E11" s="32" t="s">
        <v>51</v>
      </c>
      <c r="F11" s="32"/>
      <c r="G11" s="33"/>
      <c r="H11" s="32"/>
      <c r="I11" s="32"/>
      <c r="M11" s="23">
        <v>30</v>
      </c>
    </row>
    <row r="12" spans="1:13" x14ac:dyDescent="0.25">
      <c r="A12" s="23">
        <v>33</v>
      </c>
      <c r="C12" s="23">
        <v>31</v>
      </c>
      <c r="E12" s="32" t="s">
        <v>52</v>
      </c>
      <c r="F12" s="27"/>
      <c r="G12" s="33"/>
      <c r="H12" s="32"/>
      <c r="I12" s="32"/>
      <c r="M12" s="23">
        <v>31</v>
      </c>
    </row>
    <row r="13" spans="1:13" x14ac:dyDescent="0.25">
      <c r="A13" s="23">
        <v>27</v>
      </c>
      <c r="C13" s="23">
        <v>31</v>
      </c>
      <c r="E13" s="32" t="s">
        <v>54</v>
      </c>
      <c r="F13" s="27"/>
      <c r="G13" s="33"/>
      <c r="H13" s="32"/>
      <c r="I13" s="32"/>
      <c r="M13" s="23">
        <v>31</v>
      </c>
    </row>
    <row r="14" spans="1:13" x14ac:dyDescent="0.25">
      <c r="A14" s="23">
        <v>37</v>
      </c>
      <c r="C14" s="23">
        <v>32</v>
      </c>
      <c r="E14" s="32" t="s">
        <v>53</v>
      </c>
      <c r="F14" s="27"/>
      <c r="G14" s="33"/>
      <c r="H14" s="32"/>
      <c r="I14" s="32"/>
      <c r="M14" s="23">
        <v>32</v>
      </c>
    </row>
    <row r="15" spans="1:13" x14ac:dyDescent="0.25">
      <c r="A15" s="23">
        <v>44</v>
      </c>
      <c r="C15" s="23">
        <v>32</v>
      </c>
      <c r="E15" s="34" t="s">
        <v>23</v>
      </c>
      <c r="F15" s="34">
        <f>SUM(F9:F14)</f>
        <v>0</v>
      </c>
      <c r="G15" s="34">
        <f t="shared" ref="G15" si="0">F15/36</f>
        <v>0</v>
      </c>
      <c r="H15" s="34">
        <f>SUM(H9:H14)</f>
        <v>0</v>
      </c>
      <c r="I15" s="34"/>
      <c r="M15" s="23">
        <v>32</v>
      </c>
    </row>
    <row r="16" spans="1:13" x14ac:dyDescent="0.25">
      <c r="A16" s="23">
        <v>30</v>
      </c>
      <c r="C16" s="23">
        <v>33</v>
      </c>
      <c r="E16" s="32"/>
      <c r="F16" s="32"/>
      <c r="G16" s="32"/>
      <c r="H16" s="32"/>
      <c r="I16" s="32"/>
      <c r="J16" s="32"/>
      <c r="M16" s="23">
        <v>33</v>
      </c>
    </row>
    <row r="17" spans="1:13" x14ac:dyDescent="0.25">
      <c r="A17" s="23">
        <v>38</v>
      </c>
      <c r="C17" s="23">
        <v>33</v>
      </c>
      <c r="E17" s="32" t="s">
        <v>101</v>
      </c>
      <c r="M17" s="23">
        <v>33</v>
      </c>
    </row>
    <row r="18" spans="1:13" x14ac:dyDescent="0.25">
      <c r="A18" s="23">
        <v>31</v>
      </c>
      <c r="C18" s="23">
        <v>34</v>
      </c>
      <c r="M18" s="23">
        <v>34</v>
      </c>
    </row>
    <row r="19" spans="1:13" x14ac:dyDescent="0.25">
      <c r="A19" s="23">
        <v>39</v>
      </c>
      <c r="C19" s="23">
        <v>34</v>
      </c>
      <c r="M19" s="23">
        <v>34</v>
      </c>
    </row>
    <row r="20" spans="1:13" x14ac:dyDescent="0.25">
      <c r="A20" s="23">
        <v>25</v>
      </c>
      <c r="C20" s="23">
        <v>35</v>
      </c>
      <c r="M20" s="23">
        <v>35</v>
      </c>
    </row>
    <row r="21" spans="1:13" x14ac:dyDescent="0.25">
      <c r="A21" s="23">
        <v>37</v>
      </c>
      <c r="C21" s="23">
        <v>35</v>
      </c>
      <c r="M21" s="23">
        <v>35</v>
      </c>
    </row>
    <row r="22" spans="1:13" x14ac:dyDescent="0.25">
      <c r="A22" s="23">
        <v>30</v>
      </c>
      <c r="C22" s="23">
        <v>36</v>
      </c>
      <c r="M22" s="23">
        <v>36</v>
      </c>
    </row>
    <row r="23" spans="1:13" x14ac:dyDescent="0.25">
      <c r="A23" s="23">
        <v>34</v>
      </c>
      <c r="C23" s="23">
        <v>36</v>
      </c>
      <c r="M23" s="23">
        <v>36</v>
      </c>
    </row>
    <row r="24" spans="1:13" x14ac:dyDescent="0.25">
      <c r="A24" s="23">
        <v>41</v>
      </c>
      <c r="C24" s="23">
        <v>37</v>
      </c>
      <c r="M24" s="23">
        <v>37</v>
      </c>
    </row>
    <row r="25" spans="1:13" x14ac:dyDescent="0.25">
      <c r="A25" s="23">
        <v>26</v>
      </c>
      <c r="C25" s="23">
        <v>37</v>
      </c>
      <c r="M25" s="23">
        <v>37</v>
      </c>
    </row>
    <row r="26" spans="1:13" x14ac:dyDescent="0.25">
      <c r="A26" s="23">
        <v>32</v>
      </c>
      <c r="C26" s="23">
        <v>38</v>
      </c>
      <c r="M26" s="23">
        <v>38</v>
      </c>
    </row>
    <row r="27" spans="1:13" x14ac:dyDescent="0.25">
      <c r="A27" s="23">
        <v>35</v>
      </c>
      <c r="C27" s="23">
        <v>39</v>
      </c>
      <c r="M27" s="23">
        <v>39</v>
      </c>
    </row>
    <row r="28" spans="1:13" x14ac:dyDescent="0.25">
      <c r="A28" s="23">
        <v>46</v>
      </c>
      <c r="C28" s="23">
        <v>40</v>
      </c>
      <c r="M28" s="23">
        <v>40</v>
      </c>
    </row>
    <row r="29" spans="1:13" x14ac:dyDescent="0.25">
      <c r="A29" s="23">
        <v>29</v>
      </c>
      <c r="C29" s="23">
        <v>40</v>
      </c>
      <c r="M29" s="23">
        <v>40</v>
      </c>
    </row>
    <row r="30" spans="1:13" x14ac:dyDescent="0.25">
      <c r="A30" s="23">
        <v>40</v>
      </c>
      <c r="C30" s="23">
        <v>41</v>
      </c>
      <c r="M30" s="23">
        <v>41</v>
      </c>
    </row>
    <row r="31" spans="1:13" x14ac:dyDescent="0.25">
      <c r="A31" s="23">
        <v>35</v>
      </c>
      <c r="C31" s="23">
        <v>41</v>
      </c>
      <c r="M31" s="23">
        <v>41</v>
      </c>
    </row>
    <row r="32" spans="1:13" x14ac:dyDescent="0.25">
      <c r="A32" s="23">
        <v>31</v>
      </c>
      <c r="C32" s="23">
        <v>42</v>
      </c>
      <c r="M32" s="23">
        <v>42</v>
      </c>
    </row>
    <row r="33" spans="1:13" x14ac:dyDescent="0.25">
      <c r="A33" s="23">
        <v>36</v>
      </c>
      <c r="C33" s="23">
        <v>43</v>
      </c>
      <c r="M33" s="23">
        <v>43</v>
      </c>
    </row>
    <row r="34" spans="1:13" x14ac:dyDescent="0.25">
      <c r="A34" s="23">
        <v>43</v>
      </c>
      <c r="C34" s="23">
        <v>43</v>
      </c>
      <c r="M34" s="23">
        <v>43</v>
      </c>
    </row>
    <row r="35" spans="1:13" x14ac:dyDescent="0.25">
      <c r="A35" s="23">
        <v>33</v>
      </c>
      <c r="C35" s="23">
        <v>44</v>
      </c>
      <c r="M35" s="23">
        <v>44</v>
      </c>
    </row>
    <row r="36" spans="1:13" x14ac:dyDescent="0.25">
      <c r="A36" s="23">
        <v>48</v>
      </c>
      <c r="C36" s="23">
        <v>46</v>
      </c>
      <c r="M36" s="23">
        <v>46</v>
      </c>
    </row>
    <row r="37" spans="1:13" ht="15.75" thickBot="1" x14ac:dyDescent="0.3">
      <c r="A37" s="24">
        <v>42</v>
      </c>
      <c r="C37" s="24">
        <v>48</v>
      </c>
      <c r="M37" s="24">
        <v>48</v>
      </c>
    </row>
  </sheetData>
  <sortState ref="M2:M37">
    <sortCondition ref="M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8" sqref="F8"/>
    </sheetView>
  </sheetViews>
  <sheetFormatPr defaultRowHeight="15" x14ac:dyDescent="0.25"/>
  <cols>
    <col min="1" max="1" width="90.42578125" style="45" customWidth="1"/>
    <col min="2" max="2" width="9.140625" style="48"/>
    <col min="3" max="3" width="9.140625" style="52"/>
    <col min="4" max="5" width="9.140625" style="45"/>
    <col min="6" max="6" width="12.5703125" style="45" bestFit="1" customWidth="1"/>
    <col min="7" max="7" width="13.140625" style="45" bestFit="1" customWidth="1"/>
    <col min="8" max="9" width="9.140625" style="45"/>
    <col min="10" max="10" width="17" style="45" customWidth="1"/>
    <col min="11" max="16384" width="9.140625" style="45"/>
  </cols>
  <sheetData>
    <row r="1" spans="1:12" x14ac:dyDescent="0.25">
      <c r="A1" s="59" t="s">
        <v>113</v>
      </c>
      <c r="B1" s="48" t="s">
        <v>119</v>
      </c>
      <c r="C1" s="52" t="s">
        <v>120</v>
      </c>
      <c r="F1" s="45" t="s">
        <v>36</v>
      </c>
      <c r="G1" s="45">
        <v>34</v>
      </c>
      <c r="I1" s="85" t="s">
        <v>103</v>
      </c>
      <c r="J1" s="85"/>
    </row>
    <row r="2" spans="1:12" ht="28.5" customHeight="1" x14ac:dyDescent="0.25">
      <c r="A2" s="60" t="s">
        <v>118</v>
      </c>
      <c r="B2" s="47" t="s">
        <v>66</v>
      </c>
      <c r="C2" s="51">
        <v>9.9</v>
      </c>
      <c r="D2" s="47"/>
      <c r="E2" s="47"/>
      <c r="F2" s="47" t="s">
        <v>25</v>
      </c>
      <c r="G2" s="56">
        <f>C35-C2</f>
        <v>52.300000000000004</v>
      </c>
      <c r="H2" s="47"/>
      <c r="I2" s="86" t="s">
        <v>104</v>
      </c>
      <c r="J2" s="86"/>
      <c r="K2" s="57" t="s">
        <v>107</v>
      </c>
      <c r="L2" s="58"/>
    </row>
    <row r="3" spans="1:12" ht="42.75" customHeight="1" x14ac:dyDescent="0.25">
      <c r="A3" s="61" t="s">
        <v>60</v>
      </c>
      <c r="B3" s="47" t="s">
        <v>75</v>
      </c>
      <c r="C3" s="51">
        <v>10.3</v>
      </c>
      <c r="D3" s="47"/>
      <c r="E3" s="47"/>
      <c r="F3" s="47" t="s">
        <v>26</v>
      </c>
      <c r="G3" s="47">
        <f>SQRT(34)</f>
        <v>5.8309518948453007</v>
      </c>
      <c r="H3" s="47" t="s">
        <v>102</v>
      </c>
      <c r="I3" s="87" t="s">
        <v>105</v>
      </c>
      <c r="J3" s="87"/>
      <c r="K3" s="48" t="s">
        <v>108</v>
      </c>
    </row>
    <row r="4" spans="1:12" ht="42.75" customHeight="1" x14ac:dyDescent="0.25">
      <c r="A4" s="62" t="s">
        <v>61</v>
      </c>
      <c r="B4" s="47" t="s">
        <v>84</v>
      </c>
      <c r="C4" s="51">
        <v>11.9</v>
      </c>
      <c r="D4" s="47"/>
      <c r="E4" s="47"/>
      <c r="F4" s="47" t="s">
        <v>28</v>
      </c>
      <c r="G4" s="51">
        <f>G2/6</f>
        <v>8.7166666666666668</v>
      </c>
      <c r="H4" s="47"/>
      <c r="I4" s="86" t="s">
        <v>106</v>
      </c>
      <c r="J4" s="86"/>
      <c r="K4" s="48" t="s">
        <v>109</v>
      </c>
    </row>
    <row r="5" spans="1:12" x14ac:dyDescent="0.25">
      <c r="A5" s="62" t="s">
        <v>62</v>
      </c>
      <c r="B5" s="47" t="s">
        <v>93</v>
      </c>
      <c r="C5" s="51">
        <v>13.1</v>
      </c>
      <c r="D5" s="47"/>
      <c r="E5" s="47"/>
      <c r="F5" s="47" t="s">
        <v>115</v>
      </c>
      <c r="G5" s="47"/>
      <c r="H5" s="47"/>
      <c r="I5" s="49"/>
      <c r="J5" s="49"/>
      <c r="K5" s="48"/>
    </row>
    <row r="6" spans="1:12" x14ac:dyDescent="0.25">
      <c r="A6" s="62" t="s">
        <v>63</v>
      </c>
      <c r="B6" s="47" t="s">
        <v>67</v>
      </c>
      <c r="C6" s="51">
        <v>13.9</v>
      </c>
      <c r="D6" s="48"/>
      <c r="E6" s="48"/>
      <c r="F6" s="48" t="s">
        <v>111</v>
      </c>
      <c r="G6" s="48">
        <v>10</v>
      </c>
      <c r="H6" s="48"/>
      <c r="I6" s="48"/>
      <c r="J6" s="48"/>
      <c r="K6" s="53" t="s">
        <v>110</v>
      </c>
    </row>
    <row r="7" spans="1:12" x14ac:dyDescent="0.25">
      <c r="A7" s="62" t="s">
        <v>64</v>
      </c>
      <c r="B7" s="47" t="s">
        <v>76</v>
      </c>
      <c r="C7" s="51">
        <v>15.7</v>
      </c>
      <c r="D7" s="48"/>
      <c r="E7" s="48"/>
      <c r="F7" s="48" t="s">
        <v>112</v>
      </c>
      <c r="G7" s="48">
        <v>13</v>
      </c>
      <c r="H7" s="48"/>
      <c r="I7" s="48"/>
      <c r="J7" s="48"/>
      <c r="K7" s="48">
        <f>9.9+8.72+8.72</f>
        <v>27.340000000000003</v>
      </c>
    </row>
    <row r="8" spans="1:12" x14ac:dyDescent="0.25">
      <c r="A8" s="62" t="s">
        <v>65</v>
      </c>
      <c r="B8" s="47" t="s">
        <v>85</v>
      </c>
      <c r="C8" s="51">
        <v>17</v>
      </c>
      <c r="D8" s="48"/>
      <c r="E8" s="48"/>
      <c r="F8" s="48"/>
      <c r="G8" s="48"/>
      <c r="H8" s="48"/>
      <c r="I8" s="48"/>
      <c r="J8" s="48"/>
      <c r="K8" s="48"/>
    </row>
    <row r="9" spans="1:12" x14ac:dyDescent="0.25">
      <c r="B9" s="47" t="s">
        <v>94</v>
      </c>
      <c r="C9" s="51">
        <v>18</v>
      </c>
      <c r="D9" s="48"/>
      <c r="E9" s="48"/>
      <c r="F9" s="48"/>
      <c r="G9" s="48"/>
      <c r="H9" s="48"/>
      <c r="I9" s="48"/>
      <c r="J9" s="48"/>
      <c r="K9" s="48"/>
    </row>
    <row r="10" spans="1:12" x14ac:dyDescent="0.25">
      <c r="B10" s="47" t="s">
        <v>68</v>
      </c>
      <c r="C10" s="51">
        <v>18.3</v>
      </c>
    </row>
    <row r="11" spans="1:12" x14ac:dyDescent="0.25">
      <c r="B11" s="47" t="s">
        <v>77</v>
      </c>
      <c r="C11" s="51">
        <v>18.399999999999999</v>
      </c>
    </row>
    <row r="12" spans="1:12" x14ac:dyDescent="0.25">
      <c r="B12" s="47" t="s">
        <v>86</v>
      </c>
      <c r="C12" s="51">
        <v>19.600000000000001</v>
      </c>
    </row>
    <row r="13" spans="1:12" x14ac:dyDescent="0.25">
      <c r="B13" s="47" t="s">
        <v>95</v>
      </c>
      <c r="C13" s="51">
        <v>20</v>
      </c>
    </row>
    <row r="14" spans="1:12" x14ac:dyDescent="0.25">
      <c r="B14" s="47" t="s">
        <v>69</v>
      </c>
      <c r="C14" s="51">
        <v>20.3</v>
      </c>
    </row>
    <row r="15" spans="1:12" x14ac:dyDescent="0.25">
      <c r="B15" s="47" t="s">
        <v>78</v>
      </c>
      <c r="C15" s="51">
        <v>21.7</v>
      </c>
    </row>
    <row r="16" spans="1:12" x14ac:dyDescent="0.25">
      <c r="B16" s="47" t="s">
        <v>87</v>
      </c>
      <c r="C16" s="51">
        <v>22</v>
      </c>
    </row>
    <row r="17" spans="2:3" x14ac:dyDescent="0.25">
      <c r="B17" s="47" t="s">
        <v>96</v>
      </c>
      <c r="C17" s="51">
        <v>22.6</v>
      </c>
    </row>
    <row r="18" spans="2:3" x14ac:dyDescent="0.25">
      <c r="B18" s="47" t="s">
        <v>70</v>
      </c>
      <c r="C18" s="51">
        <v>22.7</v>
      </c>
    </row>
    <row r="19" spans="2:3" x14ac:dyDescent="0.25">
      <c r="B19" s="47" t="s">
        <v>79</v>
      </c>
      <c r="C19" s="51">
        <v>23.5</v>
      </c>
    </row>
    <row r="20" spans="2:3" x14ac:dyDescent="0.25">
      <c r="B20" s="47" t="s">
        <v>88</v>
      </c>
      <c r="C20" s="51">
        <v>23.7</v>
      </c>
    </row>
    <row r="21" spans="2:3" x14ac:dyDescent="0.25">
      <c r="B21" s="47" t="s">
        <v>97</v>
      </c>
      <c r="C21" s="51">
        <v>23.8</v>
      </c>
    </row>
    <row r="22" spans="2:3" x14ac:dyDescent="0.25">
      <c r="B22" s="47" t="s">
        <v>71</v>
      </c>
      <c r="C22" s="51">
        <v>25.4</v>
      </c>
    </row>
    <row r="23" spans="2:3" x14ac:dyDescent="0.25">
      <c r="B23" s="47" t="s">
        <v>80</v>
      </c>
      <c r="C23" s="51">
        <v>27.2</v>
      </c>
    </row>
    <row r="24" spans="2:3" x14ac:dyDescent="0.25">
      <c r="B24" s="47" t="s">
        <v>89</v>
      </c>
      <c r="C24" s="51">
        <v>27.3</v>
      </c>
    </row>
    <row r="25" spans="2:3" x14ac:dyDescent="0.25">
      <c r="B25" s="47" t="s">
        <v>98</v>
      </c>
      <c r="C25" s="51">
        <v>28.9</v>
      </c>
    </row>
    <row r="26" spans="2:3" x14ac:dyDescent="0.25">
      <c r="B26" s="47" t="s">
        <v>72</v>
      </c>
      <c r="C26" s="51">
        <v>29.7</v>
      </c>
    </row>
    <row r="27" spans="2:3" x14ac:dyDescent="0.25">
      <c r="B27" s="47" t="s">
        <v>81</v>
      </c>
      <c r="C27" s="51">
        <v>29.9</v>
      </c>
    </row>
    <row r="28" spans="2:3" x14ac:dyDescent="0.25">
      <c r="B28" s="47" t="s">
        <v>90</v>
      </c>
      <c r="C28" s="51">
        <v>32.299999999999997</v>
      </c>
    </row>
    <row r="29" spans="2:3" x14ac:dyDescent="0.25">
      <c r="B29" s="47" t="s">
        <v>99</v>
      </c>
      <c r="C29" s="51">
        <v>32.9</v>
      </c>
    </row>
    <row r="30" spans="2:3" x14ac:dyDescent="0.25">
      <c r="B30" s="47" t="s">
        <v>73</v>
      </c>
      <c r="C30" s="51">
        <v>33</v>
      </c>
    </row>
    <row r="31" spans="2:3" x14ac:dyDescent="0.25">
      <c r="B31" s="47" t="s">
        <v>82</v>
      </c>
      <c r="C31" s="51">
        <v>36.299999999999997</v>
      </c>
    </row>
    <row r="32" spans="2:3" x14ac:dyDescent="0.25">
      <c r="B32" s="47" t="s">
        <v>91</v>
      </c>
      <c r="C32" s="51">
        <v>36.4</v>
      </c>
    </row>
    <row r="33" spans="2:3" x14ac:dyDescent="0.25">
      <c r="B33" s="47" t="s">
        <v>74</v>
      </c>
      <c r="C33" s="51">
        <v>38.299999999999997</v>
      </c>
    </row>
    <row r="34" spans="2:3" x14ac:dyDescent="0.25">
      <c r="B34" s="47" t="s">
        <v>83</v>
      </c>
      <c r="C34" s="51">
        <v>39.200000000000003</v>
      </c>
    </row>
    <row r="35" spans="2:3" x14ac:dyDescent="0.25">
      <c r="B35" s="47" t="s">
        <v>92</v>
      </c>
      <c r="C35" s="51">
        <v>62.2</v>
      </c>
    </row>
  </sheetData>
  <sortState ref="C1:C34">
    <sortCondition ref="C1"/>
  </sortState>
  <mergeCells count="4">
    <mergeCell ref="I1:J1"/>
    <mergeCell ref="I2:J2"/>
    <mergeCell ref="I3:J3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15" sqref="M15"/>
    </sheetView>
  </sheetViews>
  <sheetFormatPr defaultRowHeight="15" x14ac:dyDescent="0.25"/>
  <cols>
    <col min="1" max="1" width="20" style="45" customWidth="1"/>
    <col min="2" max="6" width="9.140625" style="45"/>
    <col min="7" max="7" width="30.42578125" style="45" customWidth="1"/>
    <col min="8" max="8" width="9.140625" style="66"/>
    <col min="9" max="9" width="11.42578125" style="45" customWidth="1"/>
    <col min="10" max="10" width="10" style="45" customWidth="1"/>
    <col min="11" max="11" width="13.140625" style="45" bestFit="1" customWidth="1"/>
    <col min="12" max="16384" width="9.140625" style="45"/>
  </cols>
  <sheetData>
    <row r="1" spans="1:17" x14ac:dyDescent="0.25">
      <c r="A1" s="50" t="s">
        <v>114</v>
      </c>
      <c r="H1" s="64">
        <v>4.7</v>
      </c>
      <c r="I1" s="54"/>
      <c r="J1" s="54"/>
      <c r="K1" s="54"/>
      <c r="L1" s="54"/>
      <c r="M1" s="54"/>
      <c r="N1" s="54"/>
      <c r="O1" s="54"/>
      <c r="P1" s="54"/>
      <c r="Q1" s="54"/>
    </row>
    <row r="2" spans="1:17" x14ac:dyDescent="0.25">
      <c r="A2" s="50" t="s">
        <v>117</v>
      </c>
      <c r="B2" s="55" t="s">
        <v>116</v>
      </c>
      <c r="H2" s="64">
        <v>4.8</v>
      </c>
      <c r="I2" s="54" t="s">
        <v>127</v>
      </c>
      <c r="J2" s="54" t="s">
        <v>25</v>
      </c>
      <c r="K2" s="64">
        <f>H50-H1</f>
        <v>5.2</v>
      </c>
      <c r="L2" s="54">
        <f>8.9+0.7</f>
        <v>9.6</v>
      </c>
      <c r="M2" s="54"/>
      <c r="N2" s="54"/>
      <c r="O2" s="54"/>
      <c r="P2" s="54"/>
      <c r="Q2" s="54"/>
    </row>
    <row r="3" spans="1:17" x14ac:dyDescent="0.25">
      <c r="A3" s="46" t="s">
        <v>55</v>
      </c>
      <c r="H3" s="64">
        <v>4.8</v>
      </c>
      <c r="I3" s="54" t="s">
        <v>128</v>
      </c>
      <c r="J3" s="54" t="s">
        <v>28</v>
      </c>
      <c r="K3" s="64">
        <f>K2/7</f>
        <v>0.74285714285714288</v>
      </c>
      <c r="L3" s="54"/>
      <c r="M3" s="54"/>
      <c r="N3" s="54"/>
      <c r="O3" s="54"/>
      <c r="P3" s="54"/>
      <c r="Q3" s="54"/>
    </row>
    <row r="4" spans="1:17" x14ac:dyDescent="0.25">
      <c r="A4" s="46" t="s">
        <v>56</v>
      </c>
      <c r="H4" s="64">
        <v>4.9000000000000004</v>
      </c>
      <c r="I4" s="54" t="s">
        <v>129</v>
      </c>
      <c r="J4" s="63" t="s">
        <v>26</v>
      </c>
      <c r="K4" s="65">
        <f>SQRT(50)</f>
        <v>7.0710678118654755</v>
      </c>
      <c r="L4" s="54"/>
      <c r="M4" s="54"/>
      <c r="N4" s="54"/>
      <c r="O4" s="54"/>
      <c r="P4" s="54"/>
      <c r="Q4" s="54"/>
    </row>
    <row r="5" spans="1:17" ht="28.5" x14ac:dyDescent="0.25">
      <c r="A5" s="46" t="s">
        <v>57</v>
      </c>
      <c r="H5" s="64">
        <v>4.9000000000000004</v>
      </c>
      <c r="I5" s="54"/>
      <c r="J5" s="54"/>
      <c r="K5" s="54"/>
      <c r="L5" s="54" t="s">
        <v>140</v>
      </c>
      <c r="M5" s="54"/>
      <c r="N5" s="54"/>
      <c r="O5" s="54"/>
      <c r="P5" s="54"/>
      <c r="Q5" s="54"/>
    </row>
    <row r="6" spans="1:17" x14ac:dyDescent="0.25">
      <c r="A6" s="46" t="s">
        <v>58</v>
      </c>
      <c r="H6" s="64">
        <v>4.9000000000000004</v>
      </c>
    </row>
    <row r="7" spans="1:17" x14ac:dyDescent="0.25">
      <c r="A7" s="46" t="s">
        <v>100</v>
      </c>
      <c r="H7" s="64">
        <v>4.9000000000000004</v>
      </c>
      <c r="I7" s="70" t="s">
        <v>130</v>
      </c>
      <c r="J7" s="70" t="s">
        <v>39</v>
      </c>
      <c r="K7" s="71" t="s">
        <v>131</v>
      </c>
      <c r="L7" s="71" t="s">
        <v>132</v>
      </c>
      <c r="M7" s="71" t="s">
        <v>42</v>
      </c>
    </row>
    <row r="8" spans="1:17" x14ac:dyDescent="0.25">
      <c r="A8" s="46" t="s">
        <v>59</v>
      </c>
      <c r="H8" s="64">
        <v>5</v>
      </c>
      <c r="I8" s="45" t="s">
        <v>133</v>
      </c>
      <c r="J8" s="45">
        <v>14</v>
      </c>
      <c r="K8" s="45">
        <f>(J8/50)*100</f>
        <v>28.000000000000004</v>
      </c>
      <c r="L8" s="66">
        <f>(4.7+5.4)/2</f>
        <v>5.0500000000000007</v>
      </c>
      <c r="M8" s="45">
        <f>K8</f>
        <v>28.000000000000004</v>
      </c>
    </row>
    <row r="9" spans="1:17" x14ac:dyDescent="0.25">
      <c r="H9" s="64">
        <v>5</v>
      </c>
      <c r="I9" s="45" t="s">
        <v>134</v>
      </c>
      <c r="J9" s="45">
        <v>13</v>
      </c>
      <c r="K9" s="45">
        <f t="shared" ref="K9:K13" si="0">(J9/50)*100</f>
        <v>26</v>
      </c>
      <c r="L9" s="66">
        <f>(5.4+6.1)/2</f>
        <v>5.75</v>
      </c>
      <c r="M9" s="45">
        <f>M8+K9</f>
        <v>54</v>
      </c>
    </row>
    <row r="10" spans="1:17" x14ac:dyDescent="0.25">
      <c r="H10" s="64">
        <v>5</v>
      </c>
      <c r="I10" s="45" t="s">
        <v>135</v>
      </c>
      <c r="J10" s="45">
        <v>9</v>
      </c>
      <c r="K10" s="45">
        <f t="shared" si="0"/>
        <v>18</v>
      </c>
      <c r="L10" s="66">
        <f>(6.1+6.8)/2</f>
        <v>6.4499999999999993</v>
      </c>
      <c r="M10" s="45">
        <f>M9+K10</f>
        <v>72</v>
      </c>
    </row>
    <row r="11" spans="1:17" x14ac:dyDescent="0.25">
      <c r="H11" s="64">
        <v>5.0999999999999996</v>
      </c>
      <c r="I11" s="45" t="s">
        <v>136</v>
      </c>
      <c r="J11" s="45">
        <v>7</v>
      </c>
      <c r="K11" s="45">
        <f t="shared" si="0"/>
        <v>14.000000000000002</v>
      </c>
      <c r="L11" s="66">
        <f>(6.8+7.5)/2</f>
        <v>7.15</v>
      </c>
      <c r="M11" s="45">
        <f>M10+K11</f>
        <v>86</v>
      </c>
    </row>
    <row r="12" spans="1:17" x14ac:dyDescent="0.25">
      <c r="H12" s="64">
        <v>5.0999999999999996</v>
      </c>
      <c r="I12" s="45" t="s">
        <v>137</v>
      </c>
      <c r="J12" s="45">
        <v>0</v>
      </c>
      <c r="K12" s="45">
        <f t="shared" si="0"/>
        <v>0</v>
      </c>
      <c r="L12" s="66">
        <f>(7.5+8.2)/2</f>
        <v>7.85</v>
      </c>
      <c r="M12" s="45">
        <f>M11+K12</f>
        <v>86</v>
      </c>
    </row>
    <row r="13" spans="1:17" x14ac:dyDescent="0.25">
      <c r="H13" s="64">
        <v>5.2</v>
      </c>
      <c r="I13" s="45" t="s">
        <v>138</v>
      </c>
      <c r="J13" s="45">
        <v>4</v>
      </c>
      <c r="K13" s="45">
        <f t="shared" si="0"/>
        <v>8</v>
      </c>
      <c r="L13" s="66">
        <f>(8.2+8.9)/2</f>
        <v>8.5500000000000007</v>
      </c>
      <c r="M13" s="45">
        <f>(M12+K13)</f>
        <v>94</v>
      </c>
    </row>
    <row r="14" spans="1:17" x14ac:dyDescent="0.25">
      <c r="H14" s="64">
        <v>5.3</v>
      </c>
      <c r="I14" s="67" t="s">
        <v>139</v>
      </c>
      <c r="J14" s="67">
        <v>3</v>
      </c>
      <c r="K14" s="45">
        <f>(J14/50)*100</f>
        <v>6</v>
      </c>
      <c r="L14" s="66">
        <f>(8.9+9.9)/2</f>
        <v>9.4</v>
      </c>
      <c r="M14" s="67">
        <f>(M13+K14)</f>
        <v>100</v>
      </c>
    </row>
    <row r="15" spans="1:17" x14ac:dyDescent="0.25">
      <c r="H15" s="64">
        <v>5.4</v>
      </c>
      <c r="I15" s="69" t="s">
        <v>23</v>
      </c>
      <c r="J15" s="68">
        <f>SUM(J8:J14)</f>
        <v>50</v>
      </c>
      <c r="K15" s="68">
        <f>SUM(K8:K14)</f>
        <v>100</v>
      </c>
      <c r="L15" s="68"/>
      <c r="M15" s="68"/>
    </row>
    <row r="16" spans="1:17" x14ac:dyDescent="0.25">
      <c r="H16" s="64">
        <v>5.4</v>
      </c>
    </row>
    <row r="17" spans="8:8" x14ac:dyDescent="0.25">
      <c r="H17" s="64">
        <v>5.4</v>
      </c>
    </row>
    <row r="18" spans="8:8" x14ac:dyDescent="0.25">
      <c r="H18" s="64">
        <v>5.5</v>
      </c>
    </row>
    <row r="19" spans="8:8" x14ac:dyDescent="0.25">
      <c r="H19" s="64">
        <v>5.6</v>
      </c>
    </row>
    <row r="20" spans="8:8" x14ac:dyDescent="0.25">
      <c r="H20" s="64">
        <v>5.6</v>
      </c>
    </row>
    <row r="21" spans="8:8" x14ac:dyDescent="0.25">
      <c r="H21" s="64">
        <v>5.7</v>
      </c>
    </row>
    <row r="22" spans="8:8" x14ac:dyDescent="0.25">
      <c r="H22" s="64">
        <v>5.7</v>
      </c>
    </row>
    <row r="23" spans="8:8" x14ac:dyDescent="0.25">
      <c r="H23" s="64">
        <v>5.7</v>
      </c>
    </row>
    <row r="24" spans="8:8" x14ac:dyDescent="0.25">
      <c r="H24" s="64">
        <v>5.7</v>
      </c>
    </row>
    <row r="25" spans="8:8" x14ac:dyDescent="0.25">
      <c r="H25" s="64">
        <v>5.9</v>
      </c>
    </row>
    <row r="26" spans="8:8" x14ac:dyDescent="0.25">
      <c r="H26" s="64">
        <v>6</v>
      </c>
    </row>
    <row r="27" spans="8:8" x14ac:dyDescent="0.25">
      <c r="H27" s="64">
        <v>6</v>
      </c>
    </row>
    <row r="28" spans="8:8" x14ac:dyDescent="0.25">
      <c r="H28" s="64">
        <v>6.1</v>
      </c>
    </row>
    <row r="29" spans="8:8" x14ac:dyDescent="0.25">
      <c r="H29" s="64">
        <v>6.2</v>
      </c>
    </row>
    <row r="30" spans="8:8" x14ac:dyDescent="0.25">
      <c r="H30" s="64">
        <v>6.2</v>
      </c>
    </row>
    <row r="31" spans="8:8" x14ac:dyDescent="0.25">
      <c r="H31" s="64">
        <v>6.2</v>
      </c>
    </row>
    <row r="32" spans="8:8" x14ac:dyDescent="0.25">
      <c r="H32" s="64">
        <v>6.3</v>
      </c>
    </row>
    <row r="33" spans="8:9" x14ac:dyDescent="0.25">
      <c r="H33" s="64">
        <v>6.3</v>
      </c>
    </row>
    <row r="34" spans="8:9" x14ac:dyDescent="0.25">
      <c r="H34" s="64">
        <v>6.4</v>
      </c>
    </row>
    <row r="35" spans="8:9" x14ac:dyDescent="0.25">
      <c r="H35" s="64">
        <v>6.5</v>
      </c>
    </row>
    <row r="36" spans="8:9" x14ac:dyDescent="0.25">
      <c r="H36" s="64">
        <v>6.7</v>
      </c>
    </row>
    <row r="37" spans="8:9" x14ac:dyDescent="0.25">
      <c r="H37" s="64">
        <v>6.8</v>
      </c>
    </row>
    <row r="38" spans="8:9" x14ac:dyDescent="0.25">
      <c r="H38" s="64">
        <v>6.8</v>
      </c>
    </row>
    <row r="39" spans="8:9" x14ac:dyDescent="0.25">
      <c r="H39" s="64">
        <v>6.9</v>
      </c>
    </row>
    <row r="40" spans="8:9" x14ac:dyDescent="0.25">
      <c r="H40" s="64">
        <v>7</v>
      </c>
    </row>
    <row r="41" spans="8:9" x14ac:dyDescent="0.25">
      <c r="H41" s="64">
        <v>7.1</v>
      </c>
      <c r="I41" s="54"/>
    </row>
    <row r="42" spans="8:9" x14ac:dyDescent="0.25">
      <c r="H42" s="64">
        <v>7.3</v>
      </c>
      <c r="I42" s="54"/>
    </row>
    <row r="43" spans="8:9" x14ac:dyDescent="0.25">
      <c r="H43" s="64">
        <v>7.3</v>
      </c>
      <c r="I43" s="54"/>
    </row>
    <row r="44" spans="8:9" x14ac:dyDescent="0.25">
      <c r="H44" s="64">
        <v>8.1999999999999993</v>
      </c>
      <c r="I44" s="54"/>
    </row>
    <row r="45" spans="8:9" x14ac:dyDescent="0.25">
      <c r="H45" s="64">
        <v>8.1999999999999993</v>
      </c>
      <c r="I45" s="54"/>
    </row>
    <row r="46" spans="8:9" x14ac:dyDescent="0.25">
      <c r="H46" s="64">
        <v>8.3000000000000007</v>
      </c>
    </row>
    <row r="47" spans="8:9" x14ac:dyDescent="0.25">
      <c r="H47" s="64">
        <v>8.4</v>
      </c>
    </row>
    <row r="48" spans="8:9" x14ac:dyDescent="0.25">
      <c r="H48" s="64">
        <v>8.9</v>
      </c>
    </row>
    <row r="49" spans="8:8" x14ac:dyDescent="0.25">
      <c r="H49" s="64">
        <v>9.1</v>
      </c>
    </row>
    <row r="50" spans="8:8" x14ac:dyDescent="0.25">
      <c r="H50" s="64">
        <v>9.9</v>
      </c>
    </row>
  </sheetData>
  <sortState ref="H1:H50">
    <sortCondition ref="H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salário</vt:lpstr>
      <vt:lpstr>idade</vt:lpstr>
      <vt:lpstr>Exercicio 1</vt:lpstr>
      <vt:lpstr>Exercício 2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Usuário do Windows</cp:lastModifiedBy>
  <cp:lastPrinted>2014-03-20T14:15:32Z</cp:lastPrinted>
  <dcterms:created xsi:type="dcterms:W3CDTF">2014-03-12T11:27:00Z</dcterms:created>
  <dcterms:modified xsi:type="dcterms:W3CDTF">2021-03-19T14:49:56Z</dcterms:modified>
</cp:coreProperties>
</file>