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8"/>
  </bookViews>
  <sheets>
    <sheet name="Exemplo FII" sheetId="1" r:id="rId1"/>
    <sheet name="Ex 1" sheetId="2" r:id="rId2"/>
    <sheet name="Ex 2" sheetId="3" r:id="rId3"/>
    <sheet name="Ex 3" sheetId="4" r:id="rId4"/>
    <sheet name="Ex 4" sheetId="5" r:id="rId5"/>
    <sheet name="Ex 5" sheetId="6" r:id="rId6"/>
    <sheet name="Ex 6" sheetId="7" r:id="rId7"/>
    <sheet name="Ex 7" sheetId="8" r:id="rId8"/>
    <sheet name="Plan1" sheetId="9" r:id="rId9"/>
  </sheets>
  <calcPr calcId="144525"/>
</workbook>
</file>

<file path=xl/calcChain.xml><?xml version="1.0" encoding="utf-8"?>
<calcChain xmlns="http://schemas.openxmlformats.org/spreadsheetml/2006/main">
  <c r="M4" i="9" l="1"/>
  <c r="M3" i="9"/>
  <c r="L4" i="9"/>
  <c r="L5" i="9"/>
  <c r="L6" i="9"/>
  <c r="L7" i="9"/>
  <c r="L8" i="9"/>
  <c r="L9" i="9"/>
  <c r="L10" i="9"/>
  <c r="L11" i="9"/>
  <c r="L3" i="9"/>
  <c r="K3" i="9"/>
  <c r="K4" i="9"/>
  <c r="K12" i="9" s="1"/>
  <c r="K5" i="9"/>
  <c r="K6" i="9"/>
  <c r="K7" i="9"/>
  <c r="K8" i="9"/>
  <c r="K9" i="9"/>
  <c r="K10" i="9"/>
  <c r="K11" i="9"/>
  <c r="O1" i="9"/>
  <c r="L1" i="9"/>
  <c r="K32" i="9"/>
  <c r="J32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I24" i="9"/>
  <c r="I23" i="9"/>
  <c r="I22" i="9"/>
  <c r="K30" i="9"/>
  <c r="J30" i="9"/>
  <c r="I21" i="9"/>
  <c r="F30" i="9"/>
  <c r="F29" i="9"/>
  <c r="F28" i="9"/>
  <c r="F27" i="9"/>
  <c r="F26" i="9"/>
  <c r="F25" i="9"/>
  <c r="F24" i="9"/>
  <c r="F23" i="9"/>
  <c r="F22" i="9"/>
  <c r="F21" i="9"/>
  <c r="E30" i="9"/>
  <c r="E29" i="9"/>
  <c r="E28" i="9"/>
  <c r="E27" i="9"/>
  <c r="E26" i="9"/>
  <c r="E25" i="9"/>
  <c r="E24" i="9"/>
  <c r="E23" i="9"/>
  <c r="E22" i="9"/>
  <c r="E21" i="9"/>
  <c r="D22" i="9"/>
  <c r="D23" i="9"/>
  <c r="D24" i="9"/>
  <c r="D25" i="9"/>
  <c r="D26" i="9"/>
  <c r="D27" i="9"/>
  <c r="D28" i="9"/>
  <c r="D29" i="9"/>
  <c r="D21" i="9"/>
  <c r="G6" i="9"/>
  <c r="G5" i="9"/>
  <c r="G4" i="9"/>
  <c r="L12" i="9" l="1"/>
  <c r="B7" i="1"/>
  <c r="F6" i="1"/>
  <c r="D6" i="1"/>
  <c r="E6" i="1" s="1"/>
  <c r="F5" i="1"/>
  <c r="E5" i="1"/>
  <c r="D5" i="1"/>
  <c r="F4" i="1"/>
  <c r="D4" i="1"/>
  <c r="E4" i="1" s="1"/>
  <c r="F3" i="1"/>
  <c r="E3" i="1"/>
  <c r="D3" i="1"/>
  <c r="F2" i="1"/>
  <c r="F7" i="1" s="1"/>
  <c r="D2" i="1"/>
  <c r="E2" i="1" s="1"/>
  <c r="E7" i="1" s="1"/>
  <c r="D7" i="1" l="1"/>
</calcChain>
</file>

<file path=xl/sharedStrings.xml><?xml version="1.0" encoding="utf-8"?>
<sst xmlns="http://schemas.openxmlformats.org/spreadsheetml/2006/main" count="102" uniqueCount="75">
  <si>
    <t>Quantidade</t>
  </si>
  <si>
    <t>Valor unitário</t>
  </si>
  <si>
    <t>Valor total</t>
  </si>
  <si>
    <t>Data</t>
  </si>
  <si>
    <t>Total de Taxas</t>
  </si>
  <si>
    <t>Preço médio</t>
  </si>
  <si>
    <t>Taxa de liquidação</t>
  </si>
  <si>
    <t>Emoluentos</t>
  </si>
  <si>
    <t>ISS</t>
  </si>
  <si>
    <t>Corretagem</t>
  </si>
  <si>
    <t>Total</t>
  </si>
  <si>
    <t>3)Num grupo de funcionários 20 homens possuem peso médio 72 kg e 30 mulheres possuem peso médio 60 kg. Qual o peso médio do grupo?</t>
  </si>
  <si>
    <t>xi</t>
  </si>
  <si>
    <t>fi</t>
  </si>
  <si>
    <t>n filhos</t>
  </si>
  <si>
    <t>Idades (anos)</t>
  </si>
  <si>
    <t>n. pessoas</t>
  </si>
  <si>
    <t>10I---- 15</t>
  </si>
  <si>
    <t>15I----- 20</t>
  </si>
  <si>
    <t>20 I---- 25</t>
  </si>
  <si>
    <t>25 I---- 30</t>
  </si>
  <si>
    <t>30 I---- 35</t>
  </si>
  <si>
    <t>35 I---- 40</t>
  </si>
  <si>
    <t>40 I---- 45</t>
  </si>
  <si>
    <t>3) Numa avaliação de estatística 6 alunos obtiveram nota 5,0; 8 alunos obtiveram nota 7,0; 5 alunos obtiveram nota 9 e um aluno obteve nota 10,0. Qual é a média das notas desses alunos?</t>
  </si>
  <si>
    <r>
      <t>1)</t>
    </r>
    <r>
      <rPr>
        <sz val="12"/>
        <color rgb="FF000000"/>
        <rFont val="Arial"/>
        <family val="2"/>
      </rPr>
      <t>Calcule a média aritmética, a mediana e a moda das seguintes séries:</t>
    </r>
  </si>
  <si>
    <r>
      <t>a)</t>
    </r>
    <r>
      <rPr>
        <sz val="12"/>
        <color rgb="FF000000"/>
        <rFont val="Arial"/>
        <family val="2"/>
      </rPr>
      <t>9, 7, 10, 12, 8</t>
    </r>
  </si>
  <si>
    <r>
      <t>b)</t>
    </r>
    <r>
      <rPr>
        <sz val="12"/>
        <color rgb="FF000000"/>
        <rFont val="Arial"/>
        <family val="2"/>
      </rPr>
      <t>7,  7,  8,  8,  8,  12,  12,  15, 18</t>
    </r>
  </si>
  <si>
    <r>
      <t>c)</t>
    </r>
    <r>
      <rPr>
        <sz val="12"/>
        <color rgb="FF000000"/>
        <rFont val="Arial"/>
        <family val="2"/>
      </rPr>
      <t>2,3   ;  2,7  ; 3, 1  ;  2,7  ; 2,9  ; 1,8</t>
    </r>
  </si>
  <si>
    <r>
      <t>1)</t>
    </r>
    <r>
      <rPr>
        <sz val="12"/>
        <color rgb="FF000000"/>
        <rFont val="Arial"/>
        <family val="2"/>
      </rPr>
      <t>Foram levantados os diâmetros de 10 peças (cm) da Empresa AA Ltda. Os valores foram os seguintes: 13,1 – 13,5 – 13,9 – 13,3 – 13,7 – 13,1 –13,1 – 13,7 - 13,2 – 13,5 . Calcule a média dos diâmetros, a mediana e a moda.</t>
    </r>
  </si>
  <si>
    <t>Determinar: média, media e moda</t>
  </si>
  <si>
    <t>Séries</t>
  </si>
  <si>
    <t>Amplitude Total =</t>
  </si>
  <si>
    <t>A1=</t>
  </si>
  <si>
    <t>A2=</t>
  </si>
  <si>
    <t>A3=</t>
  </si>
  <si>
    <t>A variabilidade dos dados da série 3 é maior que a variabilidade (dispersão) da série 2 e da série 1, pois A3&gt;A2&gt;A1.</t>
  </si>
  <si>
    <t>A série 1 é a mais homogênea, tem menor variabilidade.</t>
  </si>
  <si>
    <t xml:space="preserve">No conjunto de dados mais homogêneo (menor dispersão), a média será melhor representada. </t>
  </si>
  <si>
    <t xml:space="preserve">Não existe valor para variabilidade (dispersão) negativo. O menor valor será zero, quanto todos os dados forem iguais. </t>
  </si>
  <si>
    <t>x1</t>
  </si>
  <si>
    <t>x2</t>
  </si>
  <si>
    <t>x3</t>
  </si>
  <si>
    <t>x9</t>
  </si>
  <si>
    <t>Desvios</t>
  </si>
  <si>
    <t>(xi-média)</t>
  </si>
  <si>
    <t>x4</t>
  </si>
  <si>
    <t>x5</t>
  </si>
  <si>
    <t>x6</t>
  </si>
  <si>
    <t>x7</t>
  </si>
  <si>
    <t>x8</t>
  </si>
  <si>
    <t>Série</t>
  </si>
  <si>
    <t>Soma</t>
  </si>
  <si>
    <t>A1</t>
  </si>
  <si>
    <t>A2</t>
  </si>
  <si>
    <t>A3</t>
  </si>
  <si>
    <t>Médios</t>
  </si>
  <si>
    <t>Desvio médio é a média dos módulos dos desvios.</t>
  </si>
  <si>
    <t>DM3&gt;DM2&gt;DM1</t>
  </si>
  <si>
    <t>n=9</t>
  </si>
  <si>
    <t>O desvio médio considera todos os valores da variável (xi). A amplitude só considera os extremos.</t>
  </si>
  <si>
    <t>n é o número de valores da sequência.</t>
  </si>
  <si>
    <t xml:space="preserve">então a série 3 tem maior dispersão. </t>
  </si>
  <si>
    <t>Desvio Médio</t>
  </si>
  <si>
    <t>Amplitude</t>
  </si>
  <si>
    <t>Exemplo2:</t>
  </si>
  <si>
    <t>B1</t>
  </si>
  <si>
    <t>B2</t>
  </si>
  <si>
    <t>MB1=</t>
  </si>
  <si>
    <t>MB2=</t>
  </si>
  <si>
    <t>Desvios B1</t>
  </si>
  <si>
    <t>Desvios B2</t>
  </si>
  <si>
    <t>Desvio médio</t>
  </si>
  <si>
    <t>DMB2&gt;DMB1</t>
  </si>
  <si>
    <t>tem maior dispersão que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</si>
</sst>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6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2"/>
      <color rgb="FF330066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669999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/>
    <xf numFmtId="14" fontId="0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1" fillId="0" borderId="0" xfId="0" applyFont="1" applyAlignment="1">
      <alignment horizontal="left" vertical="center" indent="6" readingOrder="1"/>
    </xf>
    <xf numFmtId="0" fontId="3" fillId="0" borderId="0" xfId="0" applyFont="1"/>
    <xf numFmtId="0" fontId="4" fillId="0" borderId="0" xfId="0" applyFont="1" applyAlignment="1">
      <alignment horizontal="left" vertical="center" indent="9" readingOrder="1"/>
    </xf>
    <xf numFmtId="0" fontId="5" fillId="0" borderId="0" xfId="0" applyFont="1"/>
    <xf numFmtId="0" fontId="2" fillId="0" borderId="1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3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center" wrapText="1" readingOrder="1"/>
    </xf>
    <xf numFmtId="0" fontId="2" fillId="0" borderId="0" xfId="0" applyFont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1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4" xfId="0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/>
    <col min="2" max="3" width="13.28515625" bestFit="1" customWidth="1"/>
    <col min="4" max="4" width="13.5703125" bestFit="1" customWidth="1"/>
    <col min="5" max="5" width="10.28515625" bestFit="1" customWidth="1"/>
    <col min="6" max="6" width="12.140625" bestFit="1" customWidth="1"/>
    <col min="7" max="7" width="17.5703125" bestFit="1" customWidth="1"/>
    <col min="8" max="8" width="11.5703125" bestFit="1" customWidth="1"/>
    <col min="9" max="9" width="4.5703125" bestFit="1" customWidth="1"/>
    <col min="10" max="10" width="11.42578125" bestFit="1" customWidth="1"/>
  </cols>
  <sheetData>
    <row r="1" spans="1:10" x14ac:dyDescent="0.25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43739</v>
      </c>
      <c r="B2" s="3">
        <v>1</v>
      </c>
      <c r="C2" s="4">
        <v>159.85</v>
      </c>
      <c r="D2" s="4">
        <f>G2+H2+I2+J2</f>
        <v>0.04</v>
      </c>
      <c r="E2" s="4">
        <f>B2*C2+D2</f>
        <v>159.88999999999999</v>
      </c>
      <c r="F2" s="4">
        <f>B2*C2</f>
        <v>159.85</v>
      </c>
      <c r="G2" s="4">
        <v>0.04</v>
      </c>
      <c r="H2" s="4">
        <v>0</v>
      </c>
      <c r="I2" s="4">
        <v>0</v>
      </c>
      <c r="J2" s="4">
        <v>0</v>
      </c>
    </row>
    <row r="3" spans="1:10" x14ac:dyDescent="0.25">
      <c r="A3" s="2">
        <v>43740</v>
      </c>
      <c r="B3" s="3">
        <v>4</v>
      </c>
      <c r="C3" s="4">
        <v>159</v>
      </c>
      <c r="D3" s="4">
        <f t="shared" ref="D3:D6" si="0">G3+H3+I3+J3</f>
        <v>0.19</v>
      </c>
      <c r="E3" s="4">
        <f t="shared" ref="E3:E6" si="1">B3*C3+D3</f>
        <v>636.19000000000005</v>
      </c>
      <c r="F3" s="4">
        <f t="shared" ref="F3:F6" si="2">B3*C3</f>
        <v>636</v>
      </c>
      <c r="G3" s="4">
        <v>0.17</v>
      </c>
      <c r="H3" s="4">
        <v>0.02</v>
      </c>
      <c r="I3" s="4">
        <v>0</v>
      </c>
      <c r="J3" s="4">
        <v>0</v>
      </c>
    </row>
    <row r="4" spans="1:10" x14ac:dyDescent="0.25">
      <c r="A4" s="2">
        <v>43740</v>
      </c>
      <c r="B4" s="3">
        <v>4</v>
      </c>
      <c r="C4" s="4">
        <v>158.66999999999999</v>
      </c>
      <c r="D4" s="4">
        <f t="shared" si="0"/>
        <v>0.2</v>
      </c>
      <c r="E4" s="4">
        <f t="shared" si="1"/>
        <v>634.88</v>
      </c>
      <c r="F4" s="4">
        <f t="shared" si="2"/>
        <v>634.67999999999995</v>
      </c>
      <c r="G4" s="4">
        <v>0.17</v>
      </c>
      <c r="H4" s="4">
        <v>0.03</v>
      </c>
      <c r="I4" s="4">
        <v>0</v>
      </c>
      <c r="J4" s="4">
        <v>0</v>
      </c>
    </row>
    <row r="5" spans="1:10" x14ac:dyDescent="0.25">
      <c r="A5" s="2">
        <v>43763</v>
      </c>
      <c r="B5" s="3">
        <v>3</v>
      </c>
      <c r="C5" s="4">
        <v>170.99</v>
      </c>
      <c r="D5" s="4">
        <f t="shared" si="0"/>
        <v>0.16999999999999998</v>
      </c>
      <c r="E5" s="4">
        <f t="shared" si="1"/>
        <v>513.14</v>
      </c>
      <c r="F5" s="4">
        <f t="shared" si="2"/>
        <v>512.97</v>
      </c>
      <c r="G5" s="4">
        <v>0.15</v>
      </c>
      <c r="H5" s="4">
        <v>0.02</v>
      </c>
      <c r="I5" s="4">
        <v>0</v>
      </c>
      <c r="J5" s="4">
        <v>0</v>
      </c>
    </row>
    <row r="6" spans="1:10" x14ac:dyDescent="0.25">
      <c r="A6" s="2">
        <v>43887</v>
      </c>
      <c r="B6" s="3">
        <v>12</v>
      </c>
      <c r="C6" s="4">
        <v>169.84</v>
      </c>
      <c r="D6" s="4">
        <f t="shared" si="0"/>
        <v>0.62000000000000011</v>
      </c>
      <c r="E6" s="4">
        <f t="shared" si="1"/>
        <v>2038.6999999999998</v>
      </c>
      <c r="F6" s="4">
        <f t="shared" si="2"/>
        <v>2038.08</v>
      </c>
      <c r="G6" s="4">
        <v>0.55000000000000004</v>
      </c>
      <c r="H6" s="4">
        <v>7.0000000000000007E-2</v>
      </c>
      <c r="I6" s="4">
        <v>0</v>
      </c>
      <c r="J6" s="4">
        <v>0</v>
      </c>
    </row>
    <row r="7" spans="1:10" x14ac:dyDescent="0.25">
      <c r="A7" s="1" t="s">
        <v>10</v>
      </c>
      <c r="B7" s="3">
        <f>SUM(B2:B6)</f>
        <v>24</v>
      </c>
      <c r="C7" s="1"/>
      <c r="D7" s="4">
        <f>SUM(D2:D6)</f>
        <v>1.2200000000000002</v>
      </c>
      <c r="E7" s="4">
        <f>SUM(E2:E6)</f>
        <v>3982.7999999999997</v>
      </c>
      <c r="F7" s="4">
        <f>SUM(F2:F6)/B7</f>
        <v>165.89916666666667</v>
      </c>
      <c r="G7" s="1"/>
      <c r="H7" s="1"/>
      <c r="I7" s="1"/>
      <c r="J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0" sqref="C10"/>
    </sheetView>
  </sheetViews>
  <sheetFormatPr defaultRowHeight="15" x14ac:dyDescent="0.2"/>
  <cols>
    <col min="1" max="16384" width="9.140625" style="6"/>
  </cols>
  <sheetData>
    <row r="1" spans="1:1" x14ac:dyDescent="0.2">
      <c r="A1" s="5" t="s">
        <v>25</v>
      </c>
    </row>
    <row r="2" spans="1:1" x14ac:dyDescent="0.2">
      <c r="A2" s="7" t="s">
        <v>26</v>
      </c>
    </row>
    <row r="3" spans="1:1" x14ac:dyDescent="0.2">
      <c r="A3" s="7" t="s">
        <v>27</v>
      </c>
    </row>
    <row r="4" spans="1:1" x14ac:dyDescent="0.2">
      <c r="A4" s="7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8" sqref="G8"/>
    </sheetView>
  </sheetViews>
  <sheetFormatPr defaultRowHeight="15" x14ac:dyDescent="0.2"/>
  <cols>
    <col min="1" max="16384" width="9.140625" style="6"/>
  </cols>
  <sheetData>
    <row r="1" spans="1:8" x14ac:dyDescent="0.2">
      <c r="A1" s="17" t="s">
        <v>29</v>
      </c>
      <c r="B1" s="17"/>
      <c r="C1" s="17"/>
      <c r="D1" s="17"/>
      <c r="E1" s="17"/>
      <c r="F1" s="17"/>
      <c r="G1" s="17"/>
      <c r="H1" s="17"/>
    </row>
    <row r="2" spans="1:8" x14ac:dyDescent="0.2">
      <c r="A2" s="17"/>
      <c r="B2" s="17"/>
      <c r="C2" s="17"/>
      <c r="D2" s="17"/>
      <c r="E2" s="17"/>
      <c r="F2" s="17"/>
      <c r="G2" s="17"/>
      <c r="H2" s="17"/>
    </row>
    <row r="3" spans="1:8" x14ac:dyDescent="0.2">
      <c r="A3" s="17"/>
      <c r="B3" s="17"/>
      <c r="C3" s="17"/>
      <c r="D3" s="17"/>
      <c r="E3" s="17"/>
      <c r="F3" s="17"/>
      <c r="G3" s="17"/>
      <c r="H3" s="17"/>
    </row>
    <row r="4" spans="1:8" x14ac:dyDescent="0.2">
      <c r="A4" s="17"/>
      <c r="B4" s="17"/>
      <c r="C4" s="17"/>
      <c r="D4" s="17"/>
      <c r="E4" s="17"/>
      <c r="F4" s="17"/>
      <c r="G4" s="17"/>
      <c r="H4" s="17"/>
    </row>
    <row r="5" spans="1:8" x14ac:dyDescent="0.2">
      <c r="A5" s="17"/>
      <c r="B5" s="17"/>
      <c r="C5" s="17"/>
      <c r="D5" s="17"/>
      <c r="E5" s="17"/>
      <c r="F5" s="17"/>
      <c r="G5" s="17"/>
      <c r="H5" s="17"/>
    </row>
    <row r="6" spans="1:8" x14ac:dyDescent="0.2">
      <c r="A6" s="17"/>
      <c r="B6" s="17"/>
      <c r="C6" s="17"/>
      <c r="D6" s="17"/>
      <c r="E6" s="17"/>
      <c r="F6" s="17"/>
      <c r="G6" s="17"/>
      <c r="H6" s="17"/>
    </row>
  </sheetData>
  <mergeCells count="1">
    <mergeCell ref="A1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"/>
    </sheetView>
  </sheetViews>
  <sheetFormatPr defaultRowHeight="15.75" x14ac:dyDescent="0.25"/>
  <cols>
    <col min="1" max="16384" width="9.140625" style="8"/>
  </cols>
  <sheetData>
    <row r="1" spans="1:7" x14ac:dyDescent="0.25">
      <c r="A1" s="18" t="s">
        <v>11</v>
      </c>
      <c r="B1" s="18"/>
      <c r="C1" s="18"/>
      <c r="D1" s="18"/>
      <c r="E1" s="18"/>
      <c r="F1" s="18"/>
      <c r="G1" s="18"/>
    </row>
    <row r="2" spans="1:7" x14ac:dyDescent="0.25">
      <c r="A2" s="18"/>
      <c r="B2" s="18"/>
      <c r="C2" s="18"/>
      <c r="D2" s="18"/>
      <c r="E2" s="18"/>
      <c r="F2" s="18"/>
      <c r="G2" s="18"/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s="18"/>
      <c r="B4" s="18"/>
      <c r="C4" s="18"/>
      <c r="D4" s="18"/>
      <c r="E4" s="18"/>
      <c r="F4" s="18"/>
      <c r="G4" s="18"/>
    </row>
    <row r="5" spans="1:7" x14ac:dyDescent="0.25">
      <c r="A5" s="18"/>
      <c r="B5" s="18"/>
      <c r="C5" s="18"/>
      <c r="D5" s="18"/>
      <c r="E5" s="18"/>
      <c r="F5" s="18"/>
      <c r="G5" s="18"/>
    </row>
  </sheetData>
  <mergeCells count="1">
    <mergeCell ref="A1:G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5.75" x14ac:dyDescent="0.25"/>
  <cols>
    <col min="1" max="16384" width="9.140625" style="8"/>
  </cols>
  <sheetData>
    <row r="1" spans="1:4" ht="16.5" thickBot="1" x14ac:dyDescent="0.3">
      <c r="A1" s="19" t="s">
        <v>30</v>
      </c>
      <c r="B1" s="19"/>
      <c r="C1" s="19"/>
      <c r="D1" s="19"/>
    </row>
    <row r="2" spans="1:4" ht="16.5" thickBot="1" x14ac:dyDescent="0.3">
      <c r="A2" s="9" t="s">
        <v>12</v>
      </c>
      <c r="B2" s="9" t="s">
        <v>13</v>
      </c>
    </row>
    <row r="3" spans="1:4" x14ac:dyDescent="0.25">
      <c r="A3" s="10">
        <v>4</v>
      </c>
      <c r="B3" s="10">
        <v>2</v>
      </c>
    </row>
    <row r="4" spans="1:4" x14ac:dyDescent="0.25">
      <c r="A4" s="11">
        <v>5</v>
      </c>
      <c r="B4" s="11">
        <v>3</v>
      </c>
    </row>
    <row r="5" spans="1:4" x14ac:dyDescent="0.25">
      <c r="A5" s="11">
        <v>7</v>
      </c>
      <c r="B5" s="11">
        <v>4</v>
      </c>
    </row>
    <row r="6" spans="1:4" ht="16.5" thickBot="1" x14ac:dyDescent="0.3">
      <c r="A6" s="12">
        <v>9</v>
      </c>
      <c r="B6" s="12">
        <v>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 x14ac:dyDescent="0.25"/>
  <cols>
    <col min="1" max="16384" width="9.140625" style="8"/>
  </cols>
  <sheetData>
    <row r="1" spans="1:4" ht="16.5" customHeight="1" thickBot="1" x14ac:dyDescent="0.3">
      <c r="A1" s="19" t="s">
        <v>30</v>
      </c>
      <c r="B1" s="19"/>
      <c r="C1" s="19"/>
      <c r="D1" s="19"/>
    </row>
    <row r="2" spans="1:4" ht="16.5" thickBot="1" x14ac:dyDescent="0.3">
      <c r="A2" s="13" t="s">
        <v>14</v>
      </c>
      <c r="B2" s="13" t="s">
        <v>13</v>
      </c>
    </row>
    <row r="3" spans="1:4" x14ac:dyDescent="0.25">
      <c r="A3" s="14">
        <v>1</v>
      </c>
      <c r="B3" s="14">
        <v>10</v>
      </c>
    </row>
    <row r="4" spans="1:4" x14ac:dyDescent="0.25">
      <c r="A4" s="15">
        <v>2</v>
      </c>
      <c r="B4" s="15">
        <v>45</v>
      </c>
    </row>
    <row r="5" spans="1:4" x14ac:dyDescent="0.25">
      <c r="A5" s="15">
        <v>3</v>
      </c>
      <c r="B5" s="15">
        <v>32</v>
      </c>
    </row>
    <row r="6" spans="1:4" x14ac:dyDescent="0.25">
      <c r="A6" s="15">
        <v>4</v>
      </c>
      <c r="B6" s="15">
        <v>50</v>
      </c>
    </row>
    <row r="7" spans="1:4" x14ac:dyDescent="0.25">
      <c r="A7" s="15">
        <v>5</v>
      </c>
      <c r="B7" s="15">
        <v>23</v>
      </c>
    </row>
    <row r="8" spans="1:4" x14ac:dyDescent="0.25">
      <c r="A8" s="15">
        <v>6</v>
      </c>
      <c r="B8" s="15">
        <v>23</v>
      </c>
    </row>
    <row r="9" spans="1:4" x14ac:dyDescent="0.25">
      <c r="A9" s="15">
        <v>7</v>
      </c>
      <c r="B9" s="15">
        <v>9</v>
      </c>
    </row>
    <row r="10" spans="1:4" x14ac:dyDescent="0.25">
      <c r="A10" s="15">
        <v>8</v>
      </c>
      <c r="B10" s="15">
        <v>7</v>
      </c>
    </row>
    <row r="11" spans="1:4" x14ac:dyDescent="0.25">
      <c r="A11" s="15">
        <v>9</v>
      </c>
      <c r="B11" s="15">
        <v>6</v>
      </c>
    </row>
    <row r="12" spans="1:4" x14ac:dyDescent="0.25">
      <c r="A12" s="15">
        <v>10</v>
      </c>
      <c r="B12" s="15">
        <v>2</v>
      </c>
    </row>
    <row r="13" spans="1:4" x14ac:dyDescent="0.25">
      <c r="A13" s="15">
        <v>11</v>
      </c>
      <c r="B13" s="15">
        <v>3</v>
      </c>
    </row>
    <row r="14" spans="1:4" ht="16.5" thickBot="1" x14ac:dyDescent="0.3">
      <c r="A14" s="16">
        <v>12</v>
      </c>
      <c r="B14" s="16">
        <v>2</v>
      </c>
    </row>
    <row r="15" spans="1:4" x14ac:dyDescent="0.25">
      <c r="A15" s="14" t="s">
        <v>10</v>
      </c>
      <c r="B15" s="14">
        <v>212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4" sqref="D4"/>
    </sheetView>
  </sheetViews>
  <sheetFormatPr defaultRowHeight="15.75" x14ac:dyDescent="0.25"/>
  <cols>
    <col min="1" max="1" width="14.5703125" style="8" customWidth="1"/>
    <col min="2" max="2" width="15.140625" style="8" customWidth="1"/>
    <col min="3" max="16384" width="9.140625" style="8"/>
  </cols>
  <sheetData>
    <row r="1" spans="1:4" ht="16.5" thickBot="1" x14ac:dyDescent="0.3">
      <c r="A1" s="19" t="s">
        <v>30</v>
      </c>
      <c r="B1" s="19"/>
      <c r="C1" s="19"/>
      <c r="D1" s="19"/>
    </row>
    <row r="2" spans="1:4" ht="27" customHeight="1" thickBot="1" x14ac:dyDescent="0.3">
      <c r="A2" s="9" t="s">
        <v>15</v>
      </c>
      <c r="B2" s="9" t="s">
        <v>16</v>
      </c>
    </row>
    <row r="3" spans="1:4" ht="30" x14ac:dyDescent="0.25">
      <c r="A3" s="10" t="s">
        <v>17</v>
      </c>
      <c r="B3" s="10">
        <v>5</v>
      </c>
    </row>
    <row r="4" spans="1:4" ht="30" x14ac:dyDescent="0.25">
      <c r="A4" s="11" t="s">
        <v>18</v>
      </c>
      <c r="B4" s="11">
        <v>8</v>
      </c>
    </row>
    <row r="5" spans="1:4" ht="30" x14ac:dyDescent="0.25">
      <c r="A5" s="11" t="s">
        <v>19</v>
      </c>
      <c r="B5" s="11">
        <v>12</v>
      </c>
    </row>
    <row r="6" spans="1:4" ht="30" x14ac:dyDescent="0.25">
      <c r="A6" s="11" t="s">
        <v>20</v>
      </c>
      <c r="B6" s="11">
        <v>20</v>
      </c>
    </row>
    <row r="7" spans="1:4" ht="30" x14ac:dyDescent="0.25">
      <c r="A7" s="11" t="s">
        <v>21</v>
      </c>
      <c r="B7" s="11">
        <v>11</v>
      </c>
    </row>
    <row r="8" spans="1:4" ht="30" x14ac:dyDescent="0.25">
      <c r="A8" s="11" t="s">
        <v>22</v>
      </c>
      <c r="B8" s="11">
        <v>6</v>
      </c>
    </row>
    <row r="9" spans="1:4" ht="30.75" thickBot="1" x14ac:dyDescent="0.3">
      <c r="A9" s="12" t="s">
        <v>23</v>
      </c>
      <c r="B9" s="12">
        <v>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1" sqref="E11"/>
    </sheetView>
  </sheetViews>
  <sheetFormatPr defaultRowHeight="15.75" x14ac:dyDescent="0.25"/>
  <cols>
    <col min="1" max="16384" width="9.140625" style="8"/>
  </cols>
  <sheetData>
    <row r="1" spans="1:9" x14ac:dyDescent="0.25">
      <c r="A1" s="18" t="s">
        <v>24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9" x14ac:dyDescent="0.25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8"/>
      <c r="B6" s="18"/>
      <c r="C6" s="18"/>
      <c r="D6" s="18"/>
      <c r="E6" s="18"/>
      <c r="F6" s="18"/>
      <c r="G6" s="18"/>
      <c r="H6" s="18"/>
      <c r="I6" s="18"/>
    </row>
    <row r="7" spans="1:9" x14ac:dyDescent="0.25">
      <c r="A7" s="18"/>
      <c r="B7" s="18"/>
      <c r="C7" s="18"/>
      <c r="D7" s="18"/>
      <c r="E7" s="18"/>
      <c r="F7" s="18"/>
      <c r="G7" s="18"/>
      <c r="H7" s="18"/>
      <c r="I7" s="18"/>
    </row>
    <row r="8" spans="1:9" x14ac:dyDescent="0.25">
      <c r="A8" s="18"/>
      <c r="B8" s="18"/>
      <c r="C8" s="18"/>
      <c r="D8" s="18"/>
      <c r="E8" s="18"/>
      <c r="F8" s="18"/>
      <c r="G8" s="18"/>
      <c r="H8" s="18"/>
      <c r="I8" s="18"/>
    </row>
  </sheetData>
  <mergeCells count="1">
    <mergeCell ref="A1:I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12" workbookViewId="0">
      <selection activeCell="M11" sqref="M11"/>
    </sheetView>
  </sheetViews>
  <sheetFormatPr defaultRowHeight="15" x14ac:dyDescent="0.25"/>
  <cols>
    <col min="1" max="1" width="9.7109375" customWidth="1"/>
    <col min="9" max="9" width="10.140625" customWidth="1"/>
    <col min="11" max="11" width="17.7109375" customWidth="1"/>
    <col min="12" max="12" width="10.140625" customWidth="1"/>
  </cols>
  <sheetData>
    <row r="1" spans="1:15" x14ac:dyDescent="0.25">
      <c r="A1" s="28" t="s">
        <v>64</v>
      </c>
      <c r="I1" t="s">
        <v>65</v>
      </c>
      <c r="J1" t="s">
        <v>59</v>
      </c>
      <c r="K1" t="s">
        <v>68</v>
      </c>
      <c r="L1" s="24">
        <f>AVERAGE(I3:I11)</f>
        <v>41.888888888888886</v>
      </c>
      <c r="N1" t="s">
        <v>69</v>
      </c>
      <c r="O1" s="25">
        <f>AVERAGE(J3:J11)</f>
        <v>45.888888888888886</v>
      </c>
    </row>
    <row r="2" spans="1:15" x14ac:dyDescent="0.25">
      <c r="A2" t="s">
        <v>31</v>
      </c>
      <c r="B2">
        <v>1</v>
      </c>
      <c r="C2">
        <v>2</v>
      </c>
      <c r="D2">
        <v>3</v>
      </c>
      <c r="I2" t="s">
        <v>66</v>
      </c>
      <c r="J2" t="s">
        <v>67</v>
      </c>
      <c r="K2" t="s">
        <v>70</v>
      </c>
      <c r="L2" t="s">
        <v>71</v>
      </c>
      <c r="M2" t="s">
        <v>72</v>
      </c>
    </row>
    <row r="3" spans="1:15" x14ac:dyDescent="0.25">
      <c r="A3">
        <v>1</v>
      </c>
      <c r="B3">
        <v>45</v>
      </c>
      <c r="C3">
        <v>41</v>
      </c>
      <c r="D3">
        <v>25</v>
      </c>
      <c r="E3" t="s">
        <v>40</v>
      </c>
      <c r="F3" s="20" t="s">
        <v>32</v>
      </c>
      <c r="G3" s="20"/>
      <c r="I3">
        <v>41</v>
      </c>
      <c r="J3">
        <v>41</v>
      </c>
      <c r="K3" s="26">
        <f>I3-41.89</f>
        <v>-0.89000000000000057</v>
      </c>
      <c r="L3">
        <f>J3-45.889</f>
        <v>-4.8890000000000029</v>
      </c>
      <c r="M3" s="33">
        <f>AVEDEV(I3:I11)</f>
        <v>1.5802469135802444</v>
      </c>
      <c r="N3" s="32" t="s">
        <v>66</v>
      </c>
    </row>
    <row r="4" spans="1:15" x14ac:dyDescent="0.25">
      <c r="A4">
        <v>2</v>
      </c>
      <c r="B4">
        <v>45</v>
      </c>
      <c r="C4">
        <v>42</v>
      </c>
      <c r="D4">
        <v>30</v>
      </c>
      <c r="E4" t="s">
        <v>41</v>
      </c>
      <c r="F4" t="s">
        <v>33</v>
      </c>
      <c r="G4">
        <f>45-45</f>
        <v>0</v>
      </c>
      <c r="I4">
        <v>41</v>
      </c>
      <c r="J4">
        <v>43</v>
      </c>
      <c r="K4" s="26">
        <f t="shared" ref="K4:K11" si="0">I4-41.8889</f>
        <v>-0.88889999999999958</v>
      </c>
      <c r="L4">
        <f t="shared" ref="L4:L11" si="1">J4-45.889</f>
        <v>-2.8890000000000029</v>
      </c>
      <c r="M4" s="28">
        <f>AVEDEV(J3:J11)</f>
        <v>2.3456790123456792</v>
      </c>
      <c r="N4" t="s">
        <v>67</v>
      </c>
    </row>
    <row r="5" spans="1:15" x14ac:dyDescent="0.25">
      <c r="A5">
        <v>3</v>
      </c>
      <c r="B5">
        <v>45</v>
      </c>
      <c r="C5">
        <v>43</v>
      </c>
      <c r="D5">
        <v>35</v>
      </c>
      <c r="E5" t="s">
        <v>42</v>
      </c>
      <c r="F5" t="s">
        <v>34</v>
      </c>
      <c r="G5">
        <f>49-41</f>
        <v>8</v>
      </c>
      <c r="I5">
        <v>41</v>
      </c>
      <c r="J5">
        <v>44</v>
      </c>
      <c r="K5" s="26">
        <f t="shared" si="0"/>
        <v>-0.88889999999999958</v>
      </c>
      <c r="L5">
        <f t="shared" si="1"/>
        <v>-1.8890000000000029</v>
      </c>
      <c r="O5" t="s">
        <v>73</v>
      </c>
    </row>
    <row r="6" spans="1:15" x14ac:dyDescent="0.25">
      <c r="A6">
        <v>4</v>
      </c>
      <c r="B6">
        <v>45</v>
      </c>
      <c r="C6">
        <v>44</v>
      </c>
      <c r="D6">
        <v>40</v>
      </c>
      <c r="F6" t="s">
        <v>35</v>
      </c>
      <c r="G6">
        <f>65-25</f>
        <v>40</v>
      </c>
      <c r="I6">
        <v>41</v>
      </c>
      <c r="J6">
        <v>45</v>
      </c>
      <c r="K6" s="26">
        <f t="shared" si="0"/>
        <v>-0.88889999999999958</v>
      </c>
      <c r="L6">
        <f t="shared" si="1"/>
        <v>-0.8890000000000029</v>
      </c>
      <c r="O6" t="s">
        <v>74</v>
      </c>
    </row>
    <row r="7" spans="1:15" x14ac:dyDescent="0.25">
      <c r="A7">
        <v>5</v>
      </c>
      <c r="B7">
        <v>45</v>
      </c>
      <c r="C7">
        <v>45</v>
      </c>
      <c r="D7">
        <v>45</v>
      </c>
      <c r="I7">
        <v>41</v>
      </c>
      <c r="J7">
        <v>47</v>
      </c>
      <c r="K7" s="26">
        <f t="shared" si="0"/>
        <v>-0.88889999999999958</v>
      </c>
      <c r="L7">
        <f t="shared" si="1"/>
        <v>1.1109999999999971</v>
      </c>
    </row>
    <row r="8" spans="1:15" x14ac:dyDescent="0.25">
      <c r="A8">
        <v>6</v>
      </c>
      <c r="B8">
        <v>45</v>
      </c>
      <c r="C8">
        <v>46</v>
      </c>
      <c r="D8">
        <v>50</v>
      </c>
      <c r="F8" s="28" t="s">
        <v>59</v>
      </c>
      <c r="I8">
        <v>41</v>
      </c>
      <c r="J8">
        <v>47</v>
      </c>
      <c r="K8" s="26">
        <f t="shared" si="0"/>
        <v>-0.88889999999999958</v>
      </c>
      <c r="L8">
        <f t="shared" si="1"/>
        <v>1.1109999999999971</v>
      </c>
    </row>
    <row r="9" spans="1:15" x14ac:dyDescent="0.25">
      <c r="A9">
        <v>7</v>
      </c>
      <c r="B9">
        <v>45</v>
      </c>
      <c r="C9">
        <v>47</v>
      </c>
      <c r="D9">
        <v>55</v>
      </c>
      <c r="I9">
        <v>41</v>
      </c>
      <c r="J9">
        <v>48</v>
      </c>
      <c r="K9" s="26">
        <f t="shared" si="0"/>
        <v>-0.88889999999999958</v>
      </c>
      <c r="L9">
        <f t="shared" si="1"/>
        <v>2.1109999999999971</v>
      </c>
    </row>
    <row r="10" spans="1:15" x14ac:dyDescent="0.25">
      <c r="A10">
        <v>8</v>
      </c>
      <c r="B10">
        <v>45</v>
      </c>
      <c r="C10">
        <v>48</v>
      </c>
      <c r="D10">
        <v>60</v>
      </c>
      <c r="I10">
        <v>41</v>
      </c>
      <c r="J10">
        <v>49</v>
      </c>
      <c r="K10" s="26">
        <f t="shared" si="0"/>
        <v>-0.88889999999999958</v>
      </c>
      <c r="L10">
        <f t="shared" si="1"/>
        <v>3.1109999999999971</v>
      </c>
    </row>
    <row r="11" spans="1:15" x14ac:dyDescent="0.25">
      <c r="A11">
        <v>9</v>
      </c>
      <c r="B11">
        <v>45</v>
      </c>
      <c r="C11">
        <v>49</v>
      </c>
      <c r="D11">
        <v>65</v>
      </c>
      <c r="E11" t="s">
        <v>43</v>
      </c>
      <c r="I11">
        <v>49</v>
      </c>
      <c r="J11">
        <v>49</v>
      </c>
      <c r="K11" s="26">
        <f t="shared" si="0"/>
        <v>7.1111000000000004</v>
      </c>
      <c r="L11">
        <f t="shared" si="1"/>
        <v>3.1109999999999971</v>
      </c>
    </row>
    <row r="12" spans="1:15" x14ac:dyDescent="0.25">
      <c r="H12" t="s">
        <v>10</v>
      </c>
      <c r="K12">
        <f>SUM(K3:K11)</f>
        <v>-1.1999999999972033E-3</v>
      </c>
      <c r="L12">
        <f>SUM(L3:L11)</f>
        <v>-1.0000000000260911E-3</v>
      </c>
    </row>
    <row r="13" spans="1:15" x14ac:dyDescent="0.25">
      <c r="A13" s="21" t="s">
        <v>36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2"/>
    </row>
    <row r="14" spans="1:15" x14ac:dyDescent="0.25">
      <c r="A14" s="21" t="s">
        <v>37</v>
      </c>
      <c r="B14" s="21"/>
      <c r="C14" s="21"/>
      <c r="D14" s="21"/>
      <c r="E14" s="21"/>
      <c r="F14" s="21"/>
      <c r="G14" s="22"/>
      <c r="H14" s="22"/>
      <c r="I14" s="22"/>
      <c r="J14" s="22"/>
      <c r="K14" s="22"/>
      <c r="L14" s="22"/>
    </row>
    <row r="15" spans="1:15" x14ac:dyDescent="0.25">
      <c r="A15" s="21" t="s">
        <v>38</v>
      </c>
      <c r="B15" s="21"/>
      <c r="C15" s="21"/>
      <c r="D15" s="21"/>
      <c r="E15" s="21"/>
      <c r="F15" s="21"/>
      <c r="G15" s="21"/>
      <c r="H15" s="21"/>
      <c r="I15" s="21"/>
      <c r="J15" s="21"/>
      <c r="K15" s="22"/>
      <c r="L15" s="22"/>
    </row>
    <row r="16" spans="1:15" x14ac:dyDescent="0.25">
      <c r="A16" s="21" t="s">
        <v>39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s="30" customForma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s="30" customFormat="1" x14ac:dyDescent="0.25">
      <c r="A18" s="31" t="s">
        <v>63</v>
      </c>
      <c r="B18" s="31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1:12" x14ac:dyDescent="0.25">
      <c r="D19" t="s">
        <v>44</v>
      </c>
    </row>
    <row r="20" spans="1:12" x14ac:dyDescent="0.25">
      <c r="A20" t="s">
        <v>44</v>
      </c>
      <c r="B20" t="s">
        <v>45</v>
      </c>
      <c r="C20" t="s">
        <v>51</v>
      </c>
      <c r="D20" s="23" t="s">
        <v>53</v>
      </c>
      <c r="E20" s="23" t="s">
        <v>54</v>
      </c>
      <c r="F20" s="23" t="s">
        <v>55</v>
      </c>
      <c r="H20" t="s">
        <v>51</v>
      </c>
      <c r="I20" s="23" t="s">
        <v>53</v>
      </c>
      <c r="J20" s="23" t="s">
        <v>54</v>
      </c>
      <c r="K20" s="23" t="s">
        <v>55</v>
      </c>
    </row>
    <row r="21" spans="1:12" x14ac:dyDescent="0.25">
      <c r="C21" t="s">
        <v>40</v>
      </c>
      <c r="D21">
        <f>45-45</f>
        <v>0</v>
      </c>
      <c r="E21">
        <f>41-45</f>
        <v>-4</v>
      </c>
      <c r="F21">
        <f>25-45</f>
        <v>-20</v>
      </c>
      <c r="H21" t="s">
        <v>40</v>
      </c>
      <c r="I21">
        <f>45-45</f>
        <v>0</v>
      </c>
      <c r="J21">
        <v>4</v>
      </c>
      <c r="K21">
        <v>20</v>
      </c>
    </row>
    <row r="22" spans="1:12" x14ac:dyDescent="0.25">
      <c r="C22" t="s">
        <v>41</v>
      </c>
      <c r="D22">
        <f t="shared" ref="D22:D29" si="2">45-45</f>
        <v>0</v>
      </c>
      <c r="E22">
        <f>42-45</f>
        <v>-3</v>
      </c>
      <c r="F22">
        <f>30-45</f>
        <v>-15</v>
      </c>
      <c r="H22" t="s">
        <v>41</v>
      </c>
      <c r="I22">
        <f t="shared" ref="I22:I29" si="3">45-45</f>
        <v>0</v>
      </c>
      <c r="J22">
        <v>3</v>
      </c>
      <c r="K22">
        <v>15</v>
      </c>
    </row>
    <row r="23" spans="1:12" x14ac:dyDescent="0.25">
      <c r="C23" t="s">
        <v>42</v>
      </c>
      <c r="D23">
        <f t="shared" si="2"/>
        <v>0</v>
      </c>
      <c r="E23">
        <f>43-45</f>
        <v>-2</v>
      </c>
      <c r="F23">
        <f>35-45</f>
        <v>-10</v>
      </c>
      <c r="H23" t="s">
        <v>42</v>
      </c>
      <c r="I23">
        <f t="shared" si="3"/>
        <v>0</v>
      </c>
      <c r="J23">
        <v>2</v>
      </c>
      <c r="K23">
        <v>10</v>
      </c>
    </row>
    <row r="24" spans="1:12" x14ac:dyDescent="0.25">
      <c r="C24" t="s">
        <v>46</v>
      </c>
      <c r="D24">
        <f t="shared" si="2"/>
        <v>0</v>
      </c>
      <c r="E24">
        <f>44-45</f>
        <v>-1</v>
      </c>
      <c r="F24">
        <f>40-45</f>
        <v>-5</v>
      </c>
      <c r="H24" t="s">
        <v>46</v>
      </c>
      <c r="I24">
        <f t="shared" si="3"/>
        <v>0</v>
      </c>
      <c r="J24">
        <v>1</v>
      </c>
      <c r="K24">
        <v>5</v>
      </c>
    </row>
    <row r="25" spans="1:12" x14ac:dyDescent="0.25">
      <c r="C25" t="s">
        <v>47</v>
      </c>
      <c r="D25">
        <f t="shared" si="2"/>
        <v>0</v>
      </c>
      <c r="E25">
        <f>45-45</f>
        <v>0</v>
      </c>
      <c r="F25">
        <f>45-45</f>
        <v>0</v>
      </c>
      <c r="H25" t="s">
        <v>47</v>
      </c>
      <c r="I25">
        <f t="shared" si="3"/>
        <v>0</v>
      </c>
      <c r="J25">
        <f>45-45</f>
        <v>0</v>
      </c>
      <c r="K25">
        <f>45-45</f>
        <v>0</v>
      </c>
    </row>
    <row r="26" spans="1:12" x14ac:dyDescent="0.25">
      <c r="C26" t="s">
        <v>48</v>
      </c>
      <c r="D26">
        <f t="shared" si="2"/>
        <v>0</v>
      </c>
      <c r="E26">
        <f>46-45</f>
        <v>1</v>
      </c>
      <c r="F26">
        <f>50-45</f>
        <v>5</v>
      </c>
      <c r="H26" t="s">
        <v>48</v>
      </c>
      <c r="I26">
        <f t="shared" si="3"/>
        <v>0</v>
      </c>
      <c r="J26">
        <f>46-45</f>
        <v>1</v>
      </c>
      <c r="K26">
        <f>50-45</f>
        <v>5</v>
      </c>
    </row>
    <row r="27" spans="1:12" x14ac:dyDescent="0.25">
      <c r="C27" t="s">
        <v>49</v>
      </c>
      <c r="D27">
        <f t="shared" si="2"/>
        <v>0</v>
      </c>
      <c r="E27">
        <f>47-45</f>
        <v>2</v>
      </c>
      <c r="F27">
        <f>55-45</f>
        <v>10</v>
      </c>
      <c r="H27" t="s">
        <v>49</v>
      </c>
      <c r="I27">
        <f t="shared" si="3"/>
        <v>0</v>
      </c>
      <c r="J27">
        <f>47-45</f>
        <v>2</v>
      </c>
      <c r="K27">
        <f>55-45</f>
        <v>10</v>
      </c>
    </row>
    <row r="28" spans="1:12" x14ac:dyDescent="0.25">
      <c r="C28" t="s">
        <v>50</v>
      </c>
      <c r="D28">
        <f t="shared" si="2"/>
        <v>0</v>
      </c>
      <c r="E28">
        <f>48-45</f>
        <v>3</v>
      </c>
      <c r="F28">
        <f>60-45</f>
        <v>15</v>
      </c>
      <c r="H28" t="s">
        <v>50</v>
      </c>
      <c r="I28">
        <f t="shared" si="3"/>
        <v>0</v>
      </c>
      <c r="J28">
        <f>48-45</f>
        <v>3</v>
      </c>
      <c r="K28">
        <f>60-45</f>
        <v>15</v>
      </c>
    </row>
    <row r="29" spans="1:12" x14ac:dyDescent="0.25">
      <c r="C29" s="23" t="s">
        <v>43</v>
      </c>
      <c r="D29" s="23">
        <f t="shared" si="2"/>
        <v>0</v>
      </c>
      <c r="E29" s="23">
        <f>49-45</f>
        <v>4</v>
      </c>
      <c r="F29" s="23">
        <f>65-45</f>
        <v>20</v>
      </c>
      <c r="H29" s="23" t="s">
        <v>43</v>
      </c>
      <c r="I29" s="23">
        <f t="shared" si="3"/>
        <v>0</v>
      </c>
      <c r="J29" s="23">
        <f>49-45</f>
        <v>4</v>
      </c>
      <c r="K29" s="23">
        <f>65-45</f>
        <v>20</v>
      </c>
    </row>
    <row r="30" spans="1:12" x14ac:dyDescent="0.25">
      <c r="B30" t="s">
        <v>52</v>
      </c>
      <c r="D30">
        <v>0</v>
      </c>
      <c r="E30">
        <f>SUM(E20:E29)</f>
        <v>0</v>
      </c>
      <c r="F30">
        <f>SUM(F21:F29)</f>
        <v>0</v>
      </c>
      <c r="I30">
        <v>0</v>
      </c>
      <c r="J30">
        <f>SUM(J20:J29)</f>
        <v>20</v>
      </c>
      <c r="K30">
        <f>SUM(K21:K29)</f>
        <v>100</v>
      </c>
    </row>
    <row r="32" spans="1:12" x14ac:dyDescent="0.25">
      <c r="G32" t="s">
        <v>44</v>
      </c>
      <c r="I32">
        <v>0</v>
      </c>
      <c r="J32" s="27">
        <f>20/9</f>
        <v>2.2222222222222223</v>
      </c>
      <c r="K32" s="27">
        <f>100/9</f>
        <v>11.111111111111111</v>
      </c>
    </row>
    <row r="33" spans="1:12" x14ac:dyDescent="0.25">
      <c r="G33" t="s">
        <v>56</v>
      </c>
    </row>
    <row r="34" spans="1:12" x14ac:dyDescent="0.25">
      <c r="A34" s="21" t="s">
        <v>57</v>
      </c>
      <c r="B34" s="21"/>
      <c r="C34" s="21"/>
      <c r="D34" s="21"/>
      <c r="E34" s="21"/>
      <c r="G34" s="20" t="s">
        <v>58</v>
      </c>
      <c r="H34" s="20"/>
      <c r="I34" s="20" t="s">
        <v>62</v>
      </c>
      <c r="J34" s="20"/>
      <c r="K34" s="20"/>
      <c r="L34" s="20"/>
    </row>
    <row r="35" spans="1:12" x14ac:dyDescent="0.25">
      <c r="A35" s="21" t="s">
        <v>60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2" x14ac:dyDescent="0.25">
      <c r="A36" s="21" t="s">
        <v>61</v>
      </c>
      <c r="B36" s="21"/>
      <c r="C36" s="21"/>
      <c r="D36" s="21"/>
    </row>
  </sheetData>
  <mergeCells count="11">
    <mergeCell ref="A34:E34"/>
    <mergeCell ref="A35:J35"/>
    <mergeCell ref="A36:D36"/>
    <mergeCell ref="G34:H34"/>
    <mergeCell ref="I34:L34"/>
    <mergeCell ref="A18:B18"/>
    <mergeCell ref="F3:G3"/>
    <mergeCell ref="A13:K13"/>
    <mergeCell ref="A14:F14"/>
    <mergeCell ref="A15:J15"/>
    <mergeCell ref="A16:L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Exemplo FII</vt:lpstr>
      <vt:lpstr>Ex 1</vt:lpstr>
      <vt:lpstr>Ex 2</vt:lpstr>
      <vt:lpstr>Ex 3</vt:lpstr>
      <vt:lpstr>Ex 4</vt:lpstr>
      <vt:lpstr>Ex 5</vt:lpstr>
      <vt:lpstr>Ex 6</vt:lpstr>
      <vt:lpstr>Ex 7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2020-04-28T20:18:09Z</dcterms:created>
  <dcterms:modified xsi:type="dcterms:W3CDTF">2020-05-19T23:44:19Z</dcterms:modified>
</cp:coreProperties>
</file>